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йскуранты_2025\ТВЕРЬ\Март\"/>
    </mc:Choice>
  </mc:AlternateContent>
  <bookViews>
    <workbookView xWindow="0" yWindow="0" windowWidth="28800" windowHeight="12330" tabRatio="877" activeTab="1"/>
  </bookViews>
  <sheets>
    <sheet name="Предложения" sheetId="55" r:id="rId1"/>
    <sheet name="РАСЧЕТ по Банкам" sheetId="61" r:id="rId2"/>
    <sheet name="Кольцово Акция до 31.03." sheetId="57" r:id="rId3"/>
    <sheet name="ЖК ВЛ АКЦИЯ до 31.03." sheetId="62" r:id="rId4"/>
    <sheet name="ЖК ЛМ3 Акция до 31.03" sheetId="56" r:id="rId5"/>
    <sheet name="ЖК Медовый" sheetId="42" r:id="rId6"/>
  </sheets>
  <definedNames>
    <definedName name="_xlnm._FilterDatabase" localSheetId="3" hidden="1">'ЖК ВЛ АКЦИЯ до 31.03.'!#REF!</definedName>
  </definedNames>
  <calcPr calcId="162913"/>
</workbook>
</file>

<file path=xl/calcChain.xml><?xml version="1.0" encoding="utf-8"?>
<calcChain xmlns="http://schemas.openxmlformats.org/spreadsheetml/2006/main">
  <c r="E152" i="42" l="1"/>
  <c r="E153" i="42"/>
  <c r="E154" i="42"/>
  <c r="E155" i="42"/>
  <c r="E156" i="42"/>
  <c r="E157" i="42"/>
  <c r="E158" i="42"/>
  <c r="E159" i="42"/>
  <c r="E160" i="42"/>
  <c r="E161" i="42"/>
  <c r="E162" i="42"/>
  <c r="E163" i="42"/>
  <c r="E164" i="42"/>
  <c r="E165" i="42"/>
  <c r="E166" i="42"/>
  <c r="E167" i="42"/>
  <c r="E168" i="42"/>
  <c r="E169" i="42"/>
  <c r="E170" i="42"/>
  <c r="E171" i="42"/>
  <c r="E172" i="42"/>
  <c r="E173" i="42"/>
  <c r="E174" i="42"/>
  <c r="E175" i="42"/>
  <c r="E176" i="42"/>
  <c r="E177" i="42"/>
  <c r="E178" i="42"/>
  <c r="E179" i="42"/>
  <c r="E151" i="42"/>
  <c r="C148" i="42"/>
  <c r="C149" i="42"/>
  <c r="C150" i="42"/>
  <c r="C151" i="42"/>
  <c r="C152" i="42"/>
  <c r="C153" i="42"/>
  <c r="C154" i="42"/>
  <c r="C155" i="42"/>
  <c r="C156" i="42"/>
  <c r="C157" i="42"/>
  <c r="C158" i="42"/>
  <c r="C159" i="42"/>
  <c r="C160" i="42"/>
  <c r="C161" i="42"/>
  <c r="C162" i="42"/>
  <c r="C163" i="42"/>
  <c r="C164" i="42"/>
  <c r="C165" i="42"/>
  <c r="C166" i="42"/>
  <c r="C167" i="42"/>
  <c r="C168" i="42"/>
  <c r="C169" i="42"/>
  <c r="C170" i="42"/>
  <c r="C171" i="42"/>
  <c r="C172" i="42"/>
  <c r="C173" i="42"/>
  <c r="C174" i="42"/>
  <c r="C175" i="42"/>
  <c r="C176" i="42"/>
  <c r="C177" i="42"/>
  <c r="C178" i="42"/>
  <c r="C179" i="42"/>
  <c r="C147" i="42"/>
  <c r="I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116" i="56"/>
  <c r="G97" i="56"/>
  <c r="E99" i="56"/>
  <c r="E100" i="56"/>
  <c r="E101" i="56"/>
  <c r="E102" i="56"/>
  <c r="E103" i="56"/>
  <c r="E104" i="56"/>
  <c r="E105" i="56"/>
  <c r="E106" i="56"/>
  <c r="E107" i="56"/>
  <c r="E108" i="56"/>
  <c r="E109" i="56"/>
  <c r="E110" i="56"/>
  <c r="E111" i="56"/>
  <c r="E112" i="56"/>
  <c r="E113" i="56"/>
  <c r="E114" i="56"/>
  <c r="E115" i="56"/>
  <c r="E116" i="56"/>
  <c r="E98" i="56"/>
  <c r="C100" i="56"/>
  <c r="C101" i="56"/>
  <c r="C102" i="56"/>
  <c r="C103" i="56"/>
  <c r="C104" i="56"/>
  <c r="C105" i="56"/>
  <c r="C106" i="56"/>
  <c r="C107" i="56"/>
  <c r="C108" i="56"/>
  <c r="C109" i="56"/>
  <c r="C110" i="56"/>
  <c r="C111" i="56"/>
  <c r="C112" i="56"/>
  <c r="C113" i="56"/>
  <c r="C114" i="56"/>
  <c r="C115" i="56"/>
  <c r="C116" i="56"/>
  <c r="C99" i="56"/>
  <c r="I128" i="62"/>
  <c r="I129" i="62"/>
  <c r="I130" i="62"/>
  <c r="I131" i="62"/>
  <c r="I132" i="62"/>
  <c r="I133" i="62"/>
  <c r="I134" i="62"/>
  <c r="I135" i="62"/>
  <c r="I136" i="62"/>
  <c r="I137" i="62"/>
  <c r="I138" i="62"/>
  <c r="I139" i="62"/>
  <c r="I140" i="62"/>
  <c r="I141" i="62"/>
  <c r="I142" i="62"/>
  <c r="I143" i="62"/>
  <c r="I144" i="62"/>
  <c r="I145" i="62"/>
  <c r="I146" i="62"/>
  <c r="I147" i="62"/>
  <c r="I148" i="62"/>
  <c r="I149" i="62"/>
  <c r="I150" i="62"/>
  <c r="I151" i="62"/>
  <c r="I152" i="62"/>
  <c r="I153" i="62"/>
  <c r="I154" i="62"/>
  <c r="I127" i="62"/>
  <c r="G128" i="62"/>
  <c r="G129" i="62"/>
  <c r="G130" i="62"/>
  <c r="G131" i="62"/>
  <c r="G132" i="62"/>
  <c r="G133" i="62"/>
  <c r="G134" i="62"/>
  <c r="G135" i="62"/>
  <c r="G136" i="62"/>
  <c r="G137" i="62"/>
  <c r="G138" i="62"/>
  <c r="G139" i="62"/>
  <c r="G140" i="62"/>
  <c r="G141" i="62"/>
  <c r="G142" i="62"/>
  <c r="G143" i="62"/>
  <c r="G144" i="62"/>
  <c r="G145" i="62"/>
  <c r="G146" i="62"/>
  <c r="G147" i="62"/>
  <c r="G148" i="62"/>
  <c r="G149" i="62"/>
  <c r="G150" i="62"/>
  <c r="G151" i="62"/>
  <c r="G152" i="62"/>
  <c r="G153" i="62"/>
  <c r="G154" i="62"/>
  <c r="G127" i="62"/>
  <c r="E128" i="62"/>
  <c r="E129" i="62"/>
  <c r="E130" i="62"/>
  <c r="E131" i="62"/>
  <c r="E132" i="62"/>
  <c r="E133" i="62"/>
  <c r="E134" i="62"/>
  <c r="E135" i="62"/>
  <c r="E136" i="62"/>
  <c r="E137" i="62"/>
  <c r="E138" i="62"/>
  <c r="E139" i="62"/>
  <c r="E140" i="62"/>
  <c r="E141" i="62"/>
  <c r="E142" i="62"/>
  <c r="E143" i="62"/>
  <c r="E144" i="62"/>
  <c r="E145" i="62"/>
  <c r="E146" i="62"/>
  <c r="E147" i="62"/>
  <c r="E148" i="62"/>
  <c r="E149" i="62"/>
  <c r="E150" i="62"/>
  <c r="E151" i="62"/>
  <c r="E152" i="62"/>
  <c r="E153" i="62"/>
  <c r="E154" i="62"/>
  <c r="E127" i="62"/>
  <c r="C128" i="62"/>
  <c r="C129" i="62"/>
  <c r="C130" i="62"/>
  <c r="C131" i="62"/>
  <c r="C132" i="62"/>
  <c r="C133" i="62"/>
  <c r="C134" i="62"/>
  <c r="C135" i="62"/>
  <c r="C136" i="62"/>
  <c r="C137" i="62"/>
  <c r="C138" i="62"/>
  <c r="C139" i="62"/>
  <c r="C140" i="62"/>
  <c r="C141" i="62"/>
  <c r="C142" i="62"/>
  <c r="C143" i="62"/>
  <c r="C144" i="62"/>
  <c r="C145" i="62"/>
  <c r="C146" i="62"/>
  <c r="C147" i="62"/>
  <c r="C148" i="62"/>
  <c r="C149" i="62"/>
  <c r="C150" i="62"/>
  <c r="C151" i="62"/>
  <c r="C152" i="62"/>
  <c r="C153" i="62"/>
  <c r="C154" i="62"/>
  <c r="C127" i="62"/>
  <c r="I4" i="57"/>
  <c r="I5" i="57"/>
  <c r="I6" i="57"/>
  <c r="I7" i="57"/>
  <c r="I8" i="57"/>
  <c r="I9" i="57"/>
  <c r="I11" i="57"/>
  <c r="I12" i="57"/>
  <c r="I13" i="57"/>
  <c r="I3" i="57"/>
  <c r="B40" i="61"/>
  <c r="E40" i="61"/>
  <c r="C40" i="61"/>
  <c r="A40" i="61"/>
  <c r="D40" i="61" l="1"/>
  <c r="F40" i="61" s="1"/>
  <c r="G40" i="61" s="1"/>
  <c r="E36" i="61"/>
  <c r="B36" i="61" l="1"/>
  <c r="C36" i="61" l="1"/>
  <c r="D36" i="61" s="1"/>
  <c r="F36" i="61" s="1"/>
  <c r="B32" i="61"/>
  <c r="B26" i="61"/>
  <c r="B22" i="61"/>
  <c r="B17" i="61"/>
  <c r="B12" i="61"/>
  <c r="B8" i="61"/>
  <c r="B4" i="61"/>
  <c r="G36" i="61" l="1"/>
  <c r="C32" i="61"/>
  <c r="D32" i="61" l="1"/>
  <c r="E32" i="61" s="1"/>
  <c r="F32" i="61" l="1"/>
  <c r="G32" i="61" s="1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7" i="42"/>
  <c r="D4" i="42"/>
  <c r="D5" i="42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" i="42"/>
  <c r="J3" i="56"/>
  <c r="H4" i="56"/>
  <c r="H5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8" i="56"/>
  <c r="H19" i="56"/>
  <c r="H20" i="56"/>
  <c r="H22" i="56"/>
  <c r="H3" i="56"/>
  <c r="F5" i="56"/>
  <c r="F6" i="56"/>
  <c r="F7" i="56"/>
  <c r="F8" i="56"/>
  <c r="F9" i="56"/>
  <c r="F10" i="56"/>
  <c r="F11" i="56"/>
  <c r="F12" i="56"/>
  <c r="F13" i="56"/>
  <c r="F14" i="56"/>
  <c r="F15" i="56"/>
  <c r="F16" i="56"/>
  <c r="F17" i="56"/>
  <c r="F18" i="56"/>
  <c r="F19" i="56"/>
  <c r="F20" i="56"/>
  <c r="F21" i="56"/>
  <c r="F22" i="56"/>
  <c r="F4" i="56"/>
  <c r="D6" i="56"/>
  <c r="D7" i="56"/>
  <c r="D8" i="56"/>
  <c r="D9" i="56"/>
  <c r="D10" i="56"/>
  <c r="D11" i="56"/>
  <c r="D12" i="56"/>
  <c r="D13" i="56"/>
  <c r="D15" i="56"/>
  <c r="D16" i="56"/>
  <c r="D17" i="56"/>
  <c r="D18" i="56"/>
  <c r="D19" i="56"/>
  <c r="D20" i="56"/>
  <c r="D21" i="56"/>
  <c r="D22" i="56"/>
  <c r="D5" i="56"/>
  <c r="J4" i="62"/>
  <c r="J5" i="62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" i="62"/>
  <c r="H4" i="62"/>
  <c r="H5" i="62"/>
  <c r="H6" i="62"/>
  <c r="H7" i="62"/>
  <c r="H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" i="62"/>
  <c r="F4" i="62"/>
  <c r="F5" i="6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" i="62"/>
  <c r="D4" i="62"/>
  <c r="D5" i="62"/>
  <c r="D6" i="62"/>
  <c r="D7" i="62"/>
  <c r="D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" i="62"/>
  <c r="I123" i="62" l="1"/>
  <c r="G123" i="62"/>
  <c r="E123" i="62"/>
  <c r="C123" i="62"/>
  <c r="I122" i="62"/>
  <c r="G122" i="62"/>
  <c r="E122" i="62"/>
  <c r="C122" i="62"/>
  <c r="I121" i="62"/>
  <c r="G121" i="62"/>
  <c r="E121" i="62"/>
  <c r="C121" i="62"/>
  <c r="I120" i="62"/>
  <c r="G120" i="62"/>
  <c r="E120" i="62"/>
  <c r="C120" i="62"/>
  <c r="I119" i="62"/>
  <c r="G119" i="62"/>
  <c r="E119" i="62"/>
  <c r="C119" i="62"/>
  <c r="I118" i="62"/>
  <c r="G118" i="62"/>
  <c r="E118" i="62"/>
  <c r="C118" i="62"/>
  <c r="I117" i="62"/>
  <c r="G117" i="62"/>
  <c r="E117" i="62"/>
  <c r="C117" i="62"/>
  <c r="I116" i="62"/>
  <c r="G116" i="62"/>
  <c r="E116" i="62"/>
  <c r="C116" i="62"/>
  <c r="I115" i="62"/>
  <c r="G115" i="62"/>
  <c r="E115" i="62"/>
  <c r="C115" i="62"/>
  <c r="I114" i="62"/>
  <c r="G114" i="62"/>
  <c r="E114" i="62"/>
  <c r="C114" i="62"/>
  <c r="I113" i="62"/>
  <c r="G113" i="62"/>
  <c r="E113" i="62"/>
  <c r="C113" i="62"/>
  <c r="I112" i="62"/>
  <c r="G112" i="62"/>
  <c r="E112" i="62"/>
  <c r="C112" i="62"/>
  <c r="I111" i="62"/>
  <c r="G111" i="62"/>
  <c r="E111" i="62"/>
  <c r="C111" i="62"/>
  <c r="I110" i="62"/>
  <c r="G110" i="62"/>
  <c r="E110" i="62"/>
  <c r="C110" i="62"/>
  <c r="I109" i="62"/>
  <c r="G109" i="62"/>
  <c r="E109" i="62"/>
  <c r="C109" i="62"/>
  <c r="I108" i="62"/>
  <c r="G108" i="62"/>
  <c r="E108" i="62"/>
  <c r="C108" i="62"/>
  <c r="I107" i="62"/>
  <c r="G107" i="62"/>
  <c r="E107" i="62"/>
  <c r="C107" i="62"/>
  <c r="I106" i="62"/>
  <c r="G106" i="62"/>
  <c r="E106" i="62"/>
  <c r="C106" i="62"/>
  <c r="I105" i="62"/>
  <c r="G105" i="62"/>
  <c r="E105" i="62"/>
  <c r="C105" i="62"/>
  <c r="I104" i="62"/>
  <c r="G104" i="62"/>
  <c r="E104" i="62"/>
  <c r="C104" i="62"/>
  <c r="I103" i="62"/>
  <c r="G103" i="62"/>
  <c r="E103" i="62"/>
  <c r="C103" i="62"/>
  <c r="I102" i="62"/>
  <c r="G102" i="62"/>
  <c r="E102" i="62"/>
  <c r="C102" i="62"/>
  <c r="I101" i="62"/>
  <c r="G101" i="62"/>
  <c r="E101" i="62"/>
  <c r="C101" i="62"/>
  <c r="I100" i="62"/>
  <c r="G100" i="62"/>
  <c r="E100" i="62"/>
  <c r="C100" i="62"/>
  <c r="I99" i="62"/>
  <c r="G99" i="62"/>
  <c r="E99" i="62"/>
  <c r="C99" i="62"/>
  <c r="I98" i="62"/>
  <c r="G98" i="62"/>
  <c r="E98" i="62"/>
  <c r="C98" i="62"/>
  <c r="I97" i="62"/>
  <c r="G97" i="62"/>
  <c r="E97" i="62"/>
  <c r="C97" i="62"/>
  <c r="I96" i="62"/>
  <c r="G96" i="62"/>
  <c r="E96" i="62"/>
  <c r="C96" i="62"/>
  <c r="I92" i="62"/>
  <c r="G92" i="62"/>
  <c r="E92" i="62"/>
  <c r="C92" i="62"/>
  <c r="I91" i="62"/>
  <c r="G91" i="62"/>
  <c r="E91" i="62"/>
  <c r="C91" i="62"/>
  <c r="I90" i="62"/>
  <c r="G90" i="62"/>
  <c r="E90" i="62"/>
  <c r="C90" i="62"/>
  <c r="I89" i="62"/>
  <c r="G89" i="62"/>
  <c r="E89" i="62"/>
  <c r="C89" i="62"/>
  <c r="I88" i="62"/>
  <c r="G88" i="62"/>
  <c r="E88" i="62"/>
  <c r="C88" i="62"/>
  <c r="I87" i="62"/>
  <c r="G87" i="62"/>
  <c r="E87" i="62"/>
  <c r="C87" i="62"/>
  <c r="I86" i="62"/>
  <c r="G86" i="62"/>
  <c r="E86" i="62"/>
  <c r="C86" i="62"/>
  <c r="I85" i="62"/>
  <c r="G85" i="62"/>
  <c r="E85" i="62"/>
  <c r="C85" i="62"/>
  <c r="I84" i="62"/>
  <c r="G84" i="62"/>
  <c r="E84" i="62"/>
  <c r="C84" i="62"/>
  <c r="I83" i="62"/>
  <c r="G83" i="62"/>
  <c r="E83" i="62"/>
  <c r="C83" i="62"/>
  <c r="I82" i="62"/>
  <c r="G82" i="62"/>
  <c r="E82" i="62"/>
  <c r="C82" i="62"/>
  <c r="I81" i="62"/>
  <c r="G81" i="62"/>
  <c r="E81" i="62"/>
  <c r="C81" i="62"/>
  <c r="I80" i="62"/>
  <c r="G80" i="62"/>
  <c r="E80" i="62"/>
  <c r="C80" i="62"/>
  <c r="I79" i="62"/>
  <c r="G79" i="62"/>
  <c r="E79" i="62"/>
  <c r="C79" i="62"/>
  <c r="I78" i="62"/>
  <c r="G78" i="62"/>
  <c r="E78" i="62"/>
  <c r="C78" i="62"/>
  <c r="I77" i="62"/>
  <c r="G77" i="62"/>
  <c r="E77" i="62"/>
  <c r="C77" i="62"/>
  <c r="I76" i="62"/>
  <c r="G76" i="62"/>
  <c r="E76" i="62"/>
  <c r="C76" i="62"/>
  <c r="I75" i="62"/>
  <c r="G75" i="62"/>
  <c r="E75" i="62"/>
  <c r="C75" i="62"/>
  <c r="I74" i="62"/>
  <c r="G74" i="62"/>
  <c r="E74" i="62"/>
  <c r="C74" i="62"/>
  <c r="I73" i="62"/>
  <c r="G73" i="62"/>
  <c r="E73" i="62"/>
  <c r="C73" i="62"/>
  <c r="I72" i="62"/>
  <c r="G72" i="62"/>
  <c r="E72" i="62"/>
  <c r="C72" i="62"/>
  <c r="I71" i="62"/>
  <c r="G71" i="62"/>
  <c r="E71" i="62"/>
  <c r="C71" i="62"/>
  <c r="I70" i="62"/>
  <c r="G70" i="62"/>
  <c r="E70" i="62"/>
  <c r="C70" i="62"/>
  <c r="I69" i="62"/>
  <c r="G69" i="62"/>
  <c r="E69" i="62"/>
  <c r="C69" i="62"/>
  <c r="I68" i="62"/>
  <c r="G68" i="62"/>
  <c r="E68" i="62"/>
  <c r="C68" i="62"/>
  <c r="I67" i="62"/>
  <c r="G67" i="62"/>
  <c r="E67" i="62"/>
  <c r="C67" i="62"/>
  <c r="I66" i="62"/>
  <c r="G66" i="62"/>
  <c r="E66" i="62"/>
  <c r="C66" i="62"/>
  <c r="I65" i="62"/>
  <c r="G65" i="62"/>
  <c r="E65" i="62"/>
  <c r="C65" i="62"/>
  <c r="I61" i="62"/>
  <c r="G61" i="62"/>
  <c r="E61" i="62"/>
  <c r="C61" i="62"/>
  <c r="I60" i="62"/>
  <c r="G60" i="62"/>
  <c r="E60" i="62"/>
  <c r="C60" i="62"/>
  <c r="I59" i="62"/>
  <c r="G59" i="62"/>
  <c r="E59" i="62"/>
  <c r="C59" i="62"/>
  <c r="I58" i="62"/>
  <c r="G58" i="62"/>
  <c r="E58" i="62"/>
  <c r="C58" i="62"/>
  <c r="I57" i="62"/>
  <c r="G57" i="62"/>
  <c r="E57" i="62"/>
  <c r="C57" i="62"/>
  <c r="I56" i="62"/>
  <c r="G56" i="62"/>
  <c r="E56" i="62"/>
  <c r="C56" i="62"/>
  <c r="I55" i="62"/>
  <c r="G55" i="62"/>
  <c r="E55" i="62"/>
  <c r="C55" i="62"/>
  <c r="I54" i="62"/>
  <c r="G54" i="62"/>
  <c r="E54" i="62"/>
  <c r="C54" i="62"/>
  <c r="I53" i="62"/>
  <c r="G53" i="62"/>
  <c r="E53" i="62"/>
  <c r="C53" i="62"/>
  <c r="I52" i="62"/>
  <c r="G52" i="62"/>
  <c r="E52" i="62"/>
  <c r="C52" i="62"/>
  <c r="I51" i="62"/>
  <c r="G51" i="62"/>
  <c r="E51" i="62"/>
  <c r="C51" i="62"/>
  <c r="I50" i="62"/>
  <c r="G50" i="62"/>
  <c r="E50" i="62"/>
  <c r="C50" i="62"/>
  <c r="I49" i="62"/>
  <c r="G49" i="62"/>
  <c r="E49" i="62"/>
  <c r="C49" i="62"/>
  <c r="I48" i="62"/>
  <c r="G48" i="62"/>
  <c r="E48" i="62"/>
  <c r="C48" i="62"/>
  <c r="I47" i="62"/>
  <c r="G47" i="62"/>
  <c r="E47" i="62"/>
  <c r="C47" i="62"/>
  <c r="I46" i="62"/>
  <c r="G46" i="62"/>
  <c r="E46" i="62"/>
  <c r="C46" i="62"/>
  <c r="I45" i="62"/>
  <c r="G45" i="62"/>
  <c r="E45" i="62"/>
  <c r="C45" i="62"/>
  <c r="I44" i="62"/>
  <c r="G44" i="62"/>
  <c r="E44" i="62"/>
  <c r="C44" i="62"/>
  <c r="I43" i="62"/>
  <c r="G43" i="62"/>
  <c r="E43" i="62"/>
  <c r="C43" i="62"/>
  <c r="I42" i="62"/>
  <c r="G42" i="62"/>
  <c r="E42" i="62"/>
  <c r="C42" i="62"/>
  <c r="I41" i="62"/>
  <c r="G41" i="62"/>
  <c r="E41" i="62"/>
  <c r="C41" i="62"/>
  <c r="I40" i="62"/>
  <c r="G40" i="62"/>
  <c r="E40" i="62"/>
  <c r="C40" i="62"/>
  <c r="I39" i="62"/>
  <c r="G39" i="62"/>
  <c r="E39" i="62"/>
  <c r="C39" i="62"/>
  <c r="I38" i="62"/>
  <c r="G38" i="62"/>
  <c r="E38" i="62"/>
  <c r="C38" i="62"/>
  <c r="I37" i="62"/>
  <c r="G37" i="62"/>
  <c r="E37" i="62"/>
  <c r="C37" i="62"/>
  <c r="I36" i="62"/>
  <c r="G36" i="62"/>
  <c r="E36" i="62"/>
  <c r="C36" i="62"/>
  <c r="I35" i="62"/>
  <c r="G35" i="62"/>
  <c r="E35" i="62"/>
  <c r="C35" i="62"/>
  <c r="I34" i="62"/>
  <c r="G34" i="62"/>
  <c r="E34" i="62"/>
  <c r="C34" i="62"/>
  <c r="E13" i="57" l="1"/>
  <c r="E12" i="57"/>
  <c r="E11" i="57"/>
  <c r="E9" i="57"/>
  <c r="E8" i="57"/>
  <c r="E7" i="57"/>
  <c r="E6" i="57"/>
  <c r="E5" i="57"/>
  <c r="E4" i="57"/>
  <c r="E3" i="57"/>
  <c r="C89" i="56" l="1"/>
  <c r="G91" i="56"/>
  <c r="E91" i="56"/>
  <c r="C91" i="56"/>
  <c r="G90" i="56"/>
  <c r="E90" i="56"/>
  <c r="C90" i="56"/>
  <c r="G89" i="56"/>
  <c r="E89" i="56"/>
  <c r="C66" i="56"/>
  <c r="G68" i="56"/>
  <c r="E68" i="56"/>
  <c r="C68" i="56"/>
  <c r="G67" i="56"/>
  <c r="E67" i="56"/>
  <c r="C67" i="56"/>
  <c r="G66" i="56"/>
  <c r="E66" i="56"/>
  <c r="C43" i="56"/>
  <c r="G45" i="56"/>
  <c r="E45" i="56"/>
  <c r="C45" i="56"/>
  <c r="G44" i="56"/>
  <c r="E44" i="56"/>
  <c r="C44" i="56"/>
  <c r="G43" i="56"/>
  <c r="E43" i="56"/>
  <c r="F26" i="61" l="1"/>
  <c r="E26" i="61"/>
  <c r="D26" i="61"/>
  <c r="C26" i="61"/>
  <c r="G26" i="61" l="1"/>
  <c r="E143" i="42"/>
  <c r="C143" i="42"/>
  <c r="E142" i="42"/>
  <c r="C142" i="42"/>
  <c r="E141" i="42"/>
  <c r="C141" i="42"/>
  <c r="E140" i="42"/>
  <c r="C140" i="42"/>
  <c r="E139" i="42"/>
  <c r="C139" i="42"/>
  <c r="E138" i="42"/>
  <c r="C138" i="42"/>
  <c r="E137" i="42"/>
  <c r="C137" i="42"/>
  <c r="E136" i="42"/>
  <c r="C136" i="42"/>
  <c r="E135" i="42"/>
  <c r="C135" i="42"/>
  <c r="E134" i="42"/>
  <c r="C134" i="42"/>
  <c r="E133" i="42"/>
  <c r="C133" i="42"/>
  <c r="E132" i="42"/>
  <c r="C132" i="42"/>
  <c r="E131" i="42"/>
  <c r="C131" i="42"/>
  <c r="E130" i="42"/>
  <c r="C130" i="42"/>
  <c r="E129" i="42"/>
  <c r="C129" i="42"/>
  <c r="E128" i="42"/>
  <c r="C128" i="42"/>
  <c r="E127" i="42"/>
  <c r="C127" i="42"/>
  <c r="E126" i="42"/>
  <c r="C126" i="42"/>
  <c r="E125" i="42"/>
  <c r="C125" i="42"/>
  <c r="E124" i="42"/>
  <c r="C124" i="42"/>
  <c r="E123" i="42"/>
  <c r="C123" i="42"/>
  <c r="E122" i="42"/>
  <c r="C122" i="42"/>
  <c r="E121" i="42"/>
  <c r="C121" i="42"/>
  <c r="E120" i="42"/>
  <c r="C120" i="42"/>
  <c r="E119" i="42"/>
  <c r="C119" i="42"/>
  <c r="E118" i="42"/>
  <c r="C118" i="42"/>
  <c r="E117" i="42"/>
  <c r="C117" i="42"/>
  <c r="E116" i="42"/>
  <c r="C116" i="42"/>
  <c r="E115" i="42"/>
  <c r="C115" i="42"/>
  <c r="C114" i="42"/>
  <c r="C113" i="42"/>
  <c r="C112" i="42"/>
  <c r="C111" i="42"/>
  <c r="E107" i="42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C78" i="42"/>
  <c r="C77" i="42"/>
  <c r="C76" i="42"/>
  <c r="C75" i="42"/>
  <c r="G93" i="56" l="1"/>
  <c r="E93" i="56"/>
  <c r="C93" i="56"/>
  <c r="E92" i="56"/>
  <c r="C92" i="56"/>
  <c r="G88" i="56"/>
  <c r="E88" i="56"/>
  <c r="C88" i="56"/>
  <c r="G87" i="56"/>
  <c r="E87" i="56"/>
  <c r="C87" i="56"/>
  <c r="G86" i="56"/>
  <c r="E86" i="56"/>
  <c r="C86" i="56"/>
  <c r="G85" i="56"/>
  <c r="E85" i="56"/>
  <c r="G84" i="56"/>
  <c r="E84" i="56"/>
  <c r="C84" i="56"/>
  <c r="G83" i="56"/>
  <c r="E83" i="56"/>
  <c r="C83" i="56"/>
  <c r="G82" i="56"/>
  <c r="E82" i="56"/>
  <c r="C82" i="56"/>
  <c r="G81" i="56"/>
  <c r="E81" i="56"/>
  <c r="C81" i="56"/>
  <c r="G80" i="56"/>
  <c r="E80" i="56"/>
  <c r="C80" i="56"/>
  <c r="G79" i="56"/>
  <c r="E79" i="56"/>
  <c r="C79" i="56"/>
  <c r="G78" i="56"/>
  <c r="E78" i="56"/>
  <c r="C78" i="56"/>
  <c r="G77" i="56"/>
  <c r="E77" i="56"/>
  <c r="C77" i="56"/>
  <c r="G76" i="56"/>
  <c r="E76" i="56"/>
  <c r="C76" i="56"/>
  <c r="G75" i="56"/>
  <c r="E75" i="56"/>
  <c r="I74" i="56"/>
  <c r="G74" i="56"/>
  <c r="G70" i="56"/>
  <c r="E70" i="56"/>
  <c r="C70" i="56"/>
  <c r="E69" i="56"/>
  <c r="C69" i="56"/>
  <c r="G65" i="56"/>
  <c r="E65" i="56"/>
  <c r="C65" i="56"/>
  <c r="G64" i="56"/>
  <c r="E64" i="56"/>
  <c r="C64" i="56"/>
  <c r="G63" i="56"/>
  <c r="E63" i="56"/>
  <c r="C63" i="56"/>
  <c r="G62" i="56"/>
  <c r="E62" i="56"/>
  <c r="G61" i="56"/>
  <c r="E61" i="56"/>
  <c r="C61" i="56"/>
  <c r="G60" i="56"/>
  <c r="E60" i="56"/>
  <c r="C60" i="56"/>
  <c r="G59" i="56"/>
  <c r="E59" i="56"/>
  <c r="C59" i="56"/>
  <c r="G58" i="56"/>
  <c r="E58" i="56"/>
  <c r="C58" i="56"/>
  <c r="G57" i="56"/>
  <c r="E57" i="56"/>
  <c r="C57" i="56"/>
  <c r="G56" i="56"/>
  <c r="E56" i="56"/>
  <c r="C56" i="56"/>
  <c r="G55" i="56"/>
  <c r="E55" i="56"/>
  <c r="C55" i="56"/>
  <c r="G54" i="56"/>
  <c r="E54" i="56"/>
  <c r="C54" i="56"/>
  <c r="G53" i="56"/>
  <c r="E53" i="56"/>
  <c r="C53" i="56"/>
  <c r="G52" i="56"/>
  <c r="E52" i="56"/>
  <c r="I51" i="56"/>
  <c r="G51" i="56"/>
  <c r="C22" i="61"/>
  <c r="C17" i="61"/>
  <c r="A17" i="61"/>
  <c r="C12" i="61"/>
  <c r="A12" i="61"/>
  <c r="C8" i="61"/>
  <c r="D8" i="61" s="1"/>
  <c r="E8" i="61" s="1"/>
  <c r="A8" i="61"/>
  <c r="C4" i="61"/>
  <c r="A4" i="61"/>
  <c r="F8" i="61" l="1"/>
  <c r="G8" i="61" s="1"/>
  <c r="D22" i="61"/>
  <c r="E22" i="61" s="1"/>
  <c r="F22" i="61" s="1"/>
  <c r="G22" i="61" s="1"/>
  <c r="D4" i="61"/>
  <c r="E4" i="61" s="1"/>
  <c r="F4" i="61" s="1"/>
  <c r="G4" i="61" s="1"/>
  <c r="D12" i="61"/>
  <c r="E12" i="61" s="1"/>
  <c r="F12" i="61" s="1"/>
  <c r="G12" i="61" s="1"/>
  <c r="D17" i="61"/>
  <c r="E17" i="61" s="1"/>
  <c r="F17" i="61" s="1"/>
  <c r="G17" i="61" s="1"/>
  <c r="G3" i="57" l="1"/>
  <c r="H3" i="57"/>
  <c r="G4" i="57"/>
  <c r="H4" i="57"/>
  <c r="G5" i="57"/>
  <c r="H5" i="57"/>
  <c r="H6" i="57"/>
  <c r="G6" i="57"/>
  <c r="H7" i="57"/>
  <c r="G7" i="57"/>
  <c r="H8" i="57"/>
  <c r="G8" i="57"/>
  <c r="H9" i="57"/>
  <c r="G9" i="57"/>
  <c r="G11" i="57"/>
  <c r="H11" i="57"/>
  <c r="G12" i="57"/>
  <c r="H12" i="57"/>
  <c r="G13" i="57"/>
  <c r="H13" i="57"/>
  <c r="I28" i="56" l="1"/>
  <c r="E46" i="56"/>
  <c r="C46" i="56"/>
  <c r="G42" i="56"/>
  <c r="E42" i="56"/>
  <c r="C42" i="56"/>
  <c r="G41" i="56"/>
  <c r="E41" i="56"/>
  <c r="C41" i="56"/>
  <c r="G40" i="56"/>
  <c r="E40" i="56"/>
  <c r="C40" i="56"/>
  <c r="G39" i="56"/>
  <c r="E39" i="56"/>
  <c r="G38" i="56"/>
  <c r="E38" i="56"/>
  <c r="C38" i="56"/>
  <c r="G37" i="56"/>
  <c r="E37" i="56"/>
  <c r="C37" i="56"/>
  <c r="G36" i="56"/>
  <c r="E36" i="56"/>
  <c r="C36" i="56"/>
  <c r="G35" i="56"/>
  <c r="E35" i="56"/>
  <c r="C35" i="56"/>
  <c r="G34" i="56"/>
  <c r="E34" i="56"/>
  <c r="C34" i="56"/>
  <c r="G33" i="56"/>
  <c r="E33" i="56"/>
  <c r="C33" i="56"/>
  <c r="G32" i="56"/>
  <c r="E32" i="56"/>
  <c r="C32" i="56"/>
  <c r="G31" i="56"/>
  <c r="E31" i="56"/>
  <c r="C31" i="56"/>
  <c r="G30" i="56"/>
  <c r="E30" i="56"/>
  <c r="C30" i="56"/>
  <c r="G29" i="56"/>
  <c r="E29" i="56"/>
  <c r="G28" i="56"/>
  <c r="F13" i="57"/>
  <c r="F12" i="57"/>
  <c r="F11" i="57"/>
  <c r="G47" i="56"/>
  <c r="E47" i="56"/>
  <c r="C47" i="56"/>
  <c r="F4" i="57" l="1"/>
  <c r="F6" i="57"/>
  <c r="F8" i="57"/>
  <c r="F5" i="57"/>
  <c r="F3" i="57"/>
  <c r="F9" i="57"/>
  <c r="F7" i="57"/>
  <c r="C42" i="42" l="1"/>
  <c r="C41" i="42"/>
  <c r="C40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E64" i="42"/>
  <c r="C64" i="42"/>
  <c r="E63" i="42"/>
  <c r="C63" i="42"/>
  <c r="E62" i="42"/>
  <c r="C62" i="42"/>
  <c r="E61" i="42"/>
  <c r="C61" i="42"/>
  <c r="E60" i="42"/>
  <c r="C60" i="42"/>
  <c r="E59" i="42"/>
  <c r="C59" i="42"/>
  <c r="E58" i="42"/>
  <c r="C58" i="42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C39" i="42" l="1"/>
</calcChain>
</file>

<file path=xl/sharedStrings.xml><?xml version="1.0" encoding="utf-8"?>
<sst xmlns="http://schemas.openxmlformats.org/spreadsheetml/2006/main" count="1126" uniqueCount="148">
  <si>
    <t>Адрес</t>
  </si>
  <si>
    <t>Площадь (кв.м.)</t>
  </si>
  <si>
    <t>Земельный участок (кв.м.)</t>
  </si>
  <si>
    <t>Ремонт</t>
  </si>
  <si>
    <r>
      <rPr>
        <sz val="12"/>
        <color rgb="FF000000"/>
        <rFont val="Calibri"/>
        <family val="2"/>
        <charset val="204"/>
        <scheme val="minor"/>
      </rP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</si>
  <si>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200 – 250 кв.м.</t>
  </si>
  <si>
    <t>Отложенный ремонт</t>
  </si>
  <si>
    <t xml:space="preserve">Рубиновый Проезд 30,31,39,40,41 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</si>
  <si>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</si>
  <si>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</si>
  <si>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</si>
  <si>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</si>
  <si>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</si>
  <si>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</si>
  <si>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</si>
  <si>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</si>
  <si>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</si>
  <si>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</si>
  <si>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family val="2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</si>
  <si>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</si>
  <si>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</si>
  <si>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</si>
  <si>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</si>
  <si>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</si>
  <si>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</si>
  <si>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</si>
  <si>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</si>
  <si>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</si>
  <si>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</si>
  <si>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</si>
  <si>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</si>
  <si>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</si>
  <si>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</si>
  <si>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</si>
  <si>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</si>
  <si>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</si>
  <si>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</si>
  <si>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</si>
  <si>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</si>
  <si>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</si>
  <si>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</si>
  <si>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</si>
  <si>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</si>
  <si>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</si>
  <si>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</si>
  <si>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</si>
  <si>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</si>
  <si>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</si>
  <si>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</si>
  <si>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</si>
  <si>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</si>
  <si>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</si>
  <si>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</si>
  <si>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</si>
  <si>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</si>
  <si>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</si>
  <si>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</si>
  <si>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</si>
  <si>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</si>
  <si>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</si>
  <si>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</si>
  <si>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</si>
  <si>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</si>
  <si>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</si>
  <si>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</si>
  <si>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</si>
  <si>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</si>
  <si>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</si>
  <si>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</si>
  <si>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</si>
  <si>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</si>
  <si>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</si>
  <si>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</si>
  <si>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</si>
  <si>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</si>
  <si>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</si>
  <si>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</si>
  <si>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</si>
  <si>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</si>
  <si>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</si>
  <si>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</si>
  <si>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</si>
  <si>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</si>
  <si>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</si>
  <si>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</si>
  <si>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</si>
  <si>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</si>
  <si>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</si>
  <si>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</si>
  <si>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t>минус 200 000</t>
  </si>
  <si>
    <t>минус 300 000</t>
  </si>
  <si>
    <t>минус 400 000</t>
  </si>
  <si>
    <t>Снижение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</si>
  <si>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до 31.03.2025</t>
    </r>
  </si>
  <si>
    <t>Минус 400 000</t>
  </si>
  <si>
    <t>Минус 200 000</t>
  </si>
  <si>
    <t>Минус 300 000</t>
  </si>
  <si>
    <t>Тело кредита</t>
  </si>
  <si>
    <t>Для Сбербанка</t>
  </si>
  <si>
    <t>Для ДОМ.РФ</t>
  </si>
  <si>
    <t>Удорожание 11%</t>
  </si>
  <si>
    <t>Получаем</t>
  </si>
  <si>
    <t>Плюс</t>
  </si>
  <si>
    <t>ПВ% 20,1%</t>
  </si>
  <si>
    <t>ПВ% 30,2%</t>
  </si>
  <si>
    <t>Комиссия 9,9%</t>
  </si>
  <si>
    <t>Комиссия 9,2%</t>
  </si>
  <si>
    <t>Комиссия 8,6%</t>
  </si>
  <si>
    <t>ПВ% 20,01%</t>
  </si>
  <si>
    <t>Удорожание 10%</t>
  </si>
  <si>
    <t>Альфа Банк</t>
  </si>
  <si>
    <t>ПВ% 30,1%</t>
  </si>
  <si>
    <t>Удорожание 13%</t>
  </si>
  <si>
    <t>ПВ% 50,2%</t>
  </si>
  <si>
    <t>Комиссия 8,5%</t>
  </si>
  <si>
    <t>База</t>
  </si>
  <si>
    <t>Комиссия 15,33%</t>
  </si>
  <si>
    <r>
      <t xml:space="preserve">Семейная Ипотека ДОМ.РФ 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10%</t>
    </r>
  </si>
  <si>
    <t>Комиссия 9,92%</t>
  </si>
  <si>
    <t>ул. Левитана, д.6, 1к, 4 секция</t>
  </si>
  <si>
    <t>ул. Левитана, д.6, 2к, 4 секция</t>
  </si>
  <si>
    <t>Цена кв.м.</t>
  </si>
  <si>
    <t>Для Сбербанка IT ипотека</t>
  </si>
  <si>
    <t>Комиссия 19,1%</t>
  </si>
  <si>
    <t>Удорожание 20%</t>
  </si>
  <si>
    <t>Для СОВКОМБАНКА</t>
  </si>
  <si>
    <t>Комиссия 10,3%</t>
  </si>
  <si>
    <t>Для ВТБ</t>
  </si>
  <si>
    <t>Удорожание 8%</t>
  </si>
  <si>
    <t>Комиссия 7,5%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</si>
  <si>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24.03.2025г</t>
    </r>
    <r>
      <rPr>
        <b/>
        <sz val="14"/>
        <rFont val="Calibri"/>
        <family val="2"/>
        <charset val="204"/>
        <scheme val="minor"/>
      </rPr>
      <t>., вознаграждение АН 2,5%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</si>
  <si>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</si>
  <si>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</si>
  <si>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rPr>
        <b/>
        <sz val="14"/>
        <color rgb="FFFF0000"/>
        <rFont val="Calibri"/>
        <family val="2"/>
        <charset val="204"/>
        <scheme val="minor"/>
      </rPr>
      <t xml:space="preserve">АКЦИЯ ДО 31.03.2025г. </t>
    </r>
    <r>
      <rPr>
        <b/>
        <sz val="14"/>
        <rFont val="Calibri"/>
        <family val="2"/>
        <charset val="204"/>
        <scheme val="minor"/>
      </rP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</si>
  <si>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</si>
  <si>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</si>
  <si>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ДОМ.РФ с субсидированием - Удорожание на 10%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</si>
  <si>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</si>
  <si>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 xml:space="preserve"> с 24.03.2025г.</t>
    </r>
    <r>
      <rPr>
        <b/>
        <sz val="14"/>
        <rFont val="Calibri"/>
        <family val="2"/>
        <charset val="204"/>
        <scheme val="minor"/>
      </rPr>
      <t xml:space="preserve">, оплата для АН 2,5%,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</si>
  <si>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ДОМ.РФ с субсидированием - Удорожание на 10%</t>
    </r>
  </si>
  <si>
    <r>
      <t xml:space="preserve">Семейная Ипотека </t>
    </r>
    <r>
      <rPr>
        <b/>
        <sz val="11"/>
        <color rgb="FF00B050"/>
        <rFont val="Calibri"/>
        <family val="2"/>
        <charset val="204"/>
        <scheme val="minor"/>
      </rPr>
      <t xml:space="preserve">СБЕРБАНК, </t>
    </r>
    <r>
      <rPr>
        <b/>
        <sz val="11"/>
        <color theme="9" tint="-0.249977111117893"/>
        <rFont val="Calibri"/>
        <family val="2"/>
        <charset val="204"/>
        <scheme val="minor"/>
      </rPr>
      <t>СОВКОМБАНК</t>
    </r>
    <r>
      <rPr>
        <b/>
        <sz val="11"/>
        <color rgb="FFFFFF00"/>
        <rFont val="Calibri"/>
        <family val="2"/>
        <charset val="204"/>
        <scheme val="minor"/>
      </rPr>
      <t xml:space="preserve"> </t>
    </r>
    <r>
      <rPr>
        <b/>
        <sz val="11"/>
        <color rgb="FF00206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11%</t>
    </r>
  </si>
  <si>
    <r>
      <t xml:space="preserve">Семейная Ипотека </t>
    </r>
    <r>
      <rPr>
        <b/>
        <sz val="11"/>
        <color rgb="FF002060"/>
        <rFont val="Calibri"/>
        <family val="2"/>
        <charset val="204"/>
        <scheme val="minor"/>
      </rPr>
      <t>ВТБ</t>
    </r>
    <r>
      <rPr>
        <b/>
        <sz val="11"/>
        <color rgb="FFFFFF00"/>
        <rFont val="Calibri"/>
        <family val="2"/>
        <charset val="204"/>
        <scheme val="minor"/>
      </rPr>
      <t xml:space="preserve"> </t>
    </r>
    <r>
      <rPr>
        <b/>
        <sz val="11"/>
        <color rgb="FF002060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с субсидированием </t>
    </r>
    <r>
      <rPr>
        <b/>
        <sz val="11"/>
        <color rgb="FFFF0000"/>
        <rFont val="Calibri"/>
        <family val="2"/>
        <charset val="204"/>
        <scheme val="minor"/>
      </rPr>
      <t>Удорожание 8%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</si>
  <si>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ПАО Сбербанк, СОВКОМБАНК Удорожание - 11%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</si>
  <si>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ПАО Сбербанк, СОВКОМБАНК с субсидированием - Удорожание на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</si>
  <si>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24.03.2025г.,</t>
    </r>
    <r>
      <rPr>
        <b/>
        <sz val="14"/>
        <rFont val="Calibri"/>
        <family val="2"/>
        <charset val="204"/>
        <scheme val="minor"/>
      </rPr>
      <t xml:space="preserve"> оплата для АН 2,5%, </t>
    </r>
    <r>
      <rPr>
        <b/>
        <sz val="14"/>
        <color rgb="FFFF0000"/>
        <rFont val="Calibri"/>
        <family val="2"/>
        <charset val="204"/>
        <scheme val="minor"/>
      </rPr>
      <t>Семейная ипотека ПАО ВТБ  с субсидированием - Удорожание на 8%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</si>
  <si>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Семейная ипотека ПАО Сбербанк, СОВКОМБАНК с субсидированием - Удорожание на 11%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</si>
  <si>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  ПАО ВТБ - Удорожание на 8%</t>
    </r>
  </si>
  <si>
    <r>
      <rPr>
        <b/>
        <sz val="14"/>
        <color rgb="FFFF0000"/>
        <rFont val="Calibri"/>
        <family val="2"/>
        <charset val="204"/>
        <scheme val="minor"/>
      </rPr>
      <t>АКЦИЯ ДО 31.03.2025г.</t>
    </r>
    <r>
      <rPr>
        <b/>
        <sz val="14"/>
        <rFont val="Calibri"/>
        <family val="2"/>
        <charset val="204"/>
        <scheme val="minor"/>
      </rPr>
      <t xml:space="preserve"> 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 с 24.03.2025г.</t>
    </r>
    <r>
      <rPr>
        <b/>
        <sz val="14"/>
        <rFont val="Calibri"/>
        <family val="2"/>
        <charset val="204"/>
        <scheme val="minor"/>
      </rPr>
      <t>, оплата для АН 2,5%,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ПАО ВТБ Удорожание - 8%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</si>
</sst>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</cellStyleXfs>
  <cellXfs count="243">
    <xf numFmtId="0" fontId="0" fillId="0" borderId="0" xfId="0"/>
    <xf numFmtId="0" fontId="0" fillId="2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9" fillId="2" borderId="12" xfId="0" applyFont="1" applyFill="1" applyBorder="1"/>
    <xf numFmtId="0" fontId="9" fillId="2" borderId="8" xfId="0" applyFont="1" applyFill="1" applyBorder="1"/>
    <xf numFmtId="0" fontId="9" fillId="2" borderId="1" xfId="0" applyFont="1" applyFill="1" applyBorder="1"/>
    <xf numFmtId="0" fontId="9" fillId="2" borderId="26" xfId="0" applyFont="1" applyFill="1" applyBorder="1"/>
    <xf numFmtId="0" fontId="8" fillId="3" borderId="2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/>
    </xf>
    <xf numFmtId="0" fontId="10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9" xfId="0" applyFont="1" applyBorder="1"/>
    <xf numFmtId="0" fontId="11" fillId="0" borderId="2" xfId="0" applyFont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 wrapText="1"/>
    </xf>
    <xf numFmtId="3" fontId="12" fillId="6" borderId="17" xfId="0" applyNumberFormat="1" applyFont="1" applyFill="1" applyBorder="1" applyAlignment="1">
      <alignment horizontal="center" vertical="center" wrapText="1"/>
    </xf>
    <xf numFmtId="3" fontId="12" fillId="6" borderId="25" xfId="0" applyNumberFormat="1" applyFont="1" applyFill="1" applyBorder="1" applyAlignment="1">
      <alignment horizontal="center" vertical="center" wrapText="1"/>
    </xf>
    <xf numFmtId="3" fontId="12" fillId="6" borderId="24" xfId="0" applyNumberFormat="1" applyFont="1" applyFill="1" applyBorder="1" applyAlignment="1">
      <alignment horizontal="center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3" fontId="12" fillId="6" borderId="16" xfId="0" applyNumberFormat="1" applyFont="1" applyFill="1" applyBorder="1" applyAlignment="1">
      <alignment horizontal="center" vertical="center" wrapText="1"/>
    </xf>
    <xf numFmtId="3" fontId="12" fillId="6" borderId="9" xfId="0" applyNumberFormat="1" applyFont="1" applyFill="1" applyBorder="1" applyAlignment="1">
      <alignment horizontal="center" vertical="center" wrapText="1"/>
    </xf>
    <xf numFmtId="3" fontId="12" fillId="6" borderId="20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3" fontId="10" fillId="3" borderId="2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2" borderId="12" xfId="0" applyFont="1" applyFill="1" applyBorder="1"/>
    <xf numFmtId="0" fontId="5" fillId="2" borderId="8" xfId="0" applyFont="1" applyFill="1" applyBorder="1"/>
    <xf numFmtId="0" fontId="5" fillId="2" borderId="26" xfId="0" applyFont="1" applyFill="1" applyBorder="1"/>
    <xf numFmtId="0" fontId="5" fillId="2" borderId="27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3" fontId="5" fillId="7" borderId="23" xfId="0" applyNumberFormat="1" applyFont="1" applyFill="1" applyBorder="1" applyAlignment="1">
      <alignment horizontal="center"/>
    </xf>
    <xf numFmtId="3" fontId="5" fillId="7" borderId="22" xfId="0" applyNumberFormat="1" applyFont="1" applyFill="1" applyBorder="1" applyAlignment="1">
      <alignment horizontal="center"/>
    </xf>
    <xf numFmtId="3" fontId="5" fillId="2" borderId="23" xfId="0" applyNumberFormat="1" applyFont="1" applyFill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7" borderId="5" xfId="0" applyNumberFormat="1" applyFont="1" applyFill="1" applyBorder="1" applyAlignment="1">
      <alignment horizontal="center"/>
    </xf>
    <xf numFmtId="3" fontId="5" fillId="7" borderId="9" xfId="0" applyNumberFormat="1" applyFont="1" applyFill="1" applyBorder="1" applyAlignment="1">
      <alignment horizontal="center"/>
    </xf>
    <xf numFmtId="3" fontId="5" fillId="2" borderId="2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0" fillId="8" borderId="0" xfId="0" applyFill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3" borderId="23" xfId="0" applyNumberFormat="1" applyFont="1" applyFill="1" applyBorder="1" applyAlignment="1">
      <alignment horizontal="center"/>
    </xf>
    <xf numFmtId="3" fontId="0" fillId="0" borderId="0" xfId="0" applyNumberFormat="1"/>
    <xf numFmtId="3" fontId="0" fillId="7" borderId="5" xfId="0" applyNumberFormat="1" applyFill="1" applyBorder="1" applyAlignment="1">
      <alignment horizontal="center"/>
    </xf>
    <xf numFmtId="0" fontId="9" fillId="2" borderId="0" xfId="0" applyFont="1" applyFill="1" applyBorder="1"/>
    <xf numFmtId="3" fontId="5" fillId="2" borderId="0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1" fillId="8" borderId="0" xfId="0" applyFont="1" applyFill="1" applyAlignment="1">
      <alignment horizontal="left"/>
    </xf>
    <xf numFmtId="0" fontId="21" fillId="8" borderId="0" xfId="0" applyFont="1" applyFill="1" applyAlignment="1">
      <alignment horizontal="center"/>
    </xf>
    <xf numFmtId="3" fontId="0" fillId="9" borderId="5" xfId="0" applyNumberFormat="1" applyFill="1" applyBorder="1" applyAlignment="1">
      <alignment horizontal="center"/>
    </xf>
    <xf numFmtId="164" fontId="0" fillId="2" borderId="0" xfId="0" applyNumberFormat="1" applyFill="1"/>
    <xf numFmtId="164" fontId="8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5" fillId="2" borderId="25" xfId="0" applyNumberFormat="1" applyFont="1" applyFill="1" applyBorder="1" applyAlignment="1">
      <alignment horizontal="center"/>
    </xf>
    <xf numFmtId="3" fontId="5" fillId="7" borderId="25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7" xfId="0" applyFont="1" applyFill="1" applyBorder="1"/>
    <xf numFmtId="0" fontId="10" fillId="0" borderId="5" xfId="0" applyFont="1" applyBorder="1" applyAlignment="1">
      <alignment horizontal="center"/>
    </xf>
    <xf numFmtId="3" fontId="10" fillId="2" borderId="13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>
      <alignment horizontal="center"/>
    </xf>
    <xf numFmtId="3" fontId="10" fillId="2" borderId="16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3" fontId="10" fillId="7" borderId="5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3" fontId="10" fillId="2" borderId="17" xfId="0" applyNumberFormat="1" applyFont="1" applyFill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6" fillId="2" borderId="0" xfId="42" applyFont="1" applyFill="1"/>
    <xf numFmtId="0" fontId="2" fillId="2" borderId="0" xfId="42" applyFill="1"/>
    <xf numFmtId="0" fontId="2" fillId="2" borderId="0" xfId="42" applyFill="1" applyAlignment="1">
      <alignment horizontal="center"/>
    </xf>
    <xf numFmtId="0" fontId="7" fillId="3" borderId="21" xfId="42" applyFont="1" applyFill="1" applyBorder="1" applyAlignment="1">
      <alignment horizontal="center" vertical="center"/>
    </xf>
    <xf numFmtId="0" fontId="7" fillId="3" borderId="22" xfId="42" applyFont="1" applyFill="1" applyBorder="1" applyAlignment="1">
      <alignment horizontal="center" vertical="center" wrapText="1"/>
    </xf>
    <xf numFmtId="0" fontId="7" fillId="3" borderId="23" xfId="42" applyFont="1" applyFill="1" applyBorder="1" applyAlignment="1">
      <alignment horizontal="center" vertical="center" wrapText="1"/>
    </xf>
    <xf numFmtId="0" fontId="7" fillId="3" borderId="28" xfId="42" applyFont="1" applyFill="1" applyBorder="1" applyAlignment="1">
      <alignment horizontal="center" vertical="center" wrapText="1"/>
    </xf>
    <xf numFmtId="0" fontId="7" fillId="3" borderId="0" xfId="42" applyFont="1" applyFill="1" applyAlignment="1">
      <alignment horizontal="center" vertical="center" wrapText="1"/>
    </xf>
    <xf numFmtId="0" fontId="2" fillId="0" borderId="0" xfId="42"/>
    <xf numFmtId="0" fontId="5" fillId="0" borderId="7" xfId="42" applyFont="1" applyBorder="1"/>
    <xf numFmtId="2" fontId="5" fillId="0" borderId="5" xfId="42" applyNumberFormat="1" applyFont="1" applyBorder="1" applyAlignment="1">
      <alignment horizontal="center" wrapText="1"/>
    </xf>
    <xf numFmtId="3" fontId="5" fillId="0" borderId="16" xfId="42" applyNumberFormat="1" applyFont="1" applyBorder="1" applyAlignment="1">
      <alignment horizontal="center"/>
    </xf>
    <xf numFmtId="3" fontId="5" fillId="3" borderId="16" xfId="42" applyNumberFormat="1" applyFont="1" applyFill="1" applyBorder="1" applyAlignment="1">
      <alignment horizontal="center"/>
    </xf>
    <xf numFmtId="0" fontId="5" fillId="0" borderId="6" xfId="42" applyFont="1" applyBorder="1" applyAlignment="1">
      <alignment horizontal="center"/>
    </xf>
    <xf numFmtId="0" fontId="5" fillId="0" borderId="0" xfId="42" applyFont="1" applyAlignment="1">
      <alignment horizontal="center"/>
    </xf>
    <xf numFmtId="2" fontId="5" fillId="0" borderId="25" xfId="42" applyNumberFormat="1" applyFont="1" applyBorder="1" applyAlignment="1">
      <alignment horizontal="center" wrapText="1"/>
    </xf>
    <xf numFmtId="3" fontId="5" fillId="3" borderId="24" xfId="42" applyNumberFormat="1" applyFont="1" applyFill="1" applyBorder="1" applyAlignment="1">
      <alignment horizontal="center"/>
    </xf>
    <xf numFmtId="3" fontId="5" fillId="0" borderId="24" xfId="42" applyNumberFormat="1" applyFont="1" applyBorder="1" applyAlignment="1">
      <alignment horizontal="center"/>
    </xf>
    <xf numFmtId="0" fontId="5" fillId="0" borderId="32" xfId="42" applyFont="1" applyBorder="1" applyAlignment="1">
      <alignment horizontal="center"/>
    </xf>
    <xf numFmtId="0" fontId="5" fillId="0" borderId="1" xfId="42" applyFont="1" applyBorder="1"/>
    <xf numFmtId="2" fontId="5" fillId="0" borderId="2" xfId="42" applyNumberFormat="1" applyFont="1" applyBorder="1" applyAlignment="1">
      <alignment horizontal="center" wrapText="1"/>
    </xf>
    <xf numFmtId="3" fontId="5" fillId="0" borderId="3" xfId="42" applyNumberFormat="1" applyFont="1" applyBorder="1" applyAlignment="1">
      <alignment horizontal="center"/>
    </xf>
    <xf numFmtId="3" fontId="5" fillId="3" borderId="3" xfId="42" applyNumberFormat="1" applyFont="1" applyFill="1" applyBorder="1" applyAlignment="1">
      <alignment horizontal="center"/>
    </xf>
    <xf numFmtId="0" fontId="5" fillId="0" borderId="11" xfId="42" applyFont="1" applyBorder="1" applyAlignment="1">
      <alignment horizontal="center"/>
    </xf>
    <xf numFmtId="0" fontId="5" fillId="0" borderId="12" xfId="42" applyFont="1" applyBorder="1"/>
    <xf numFmtId="3" fontId="5" fillId="0" borderId="29" xfId="42" applyNumberFormat="1" applyFont="1" applyBorder="1" applyAlignment="1">
      <alignment horizontal="center"/>
    </xf>
    <xf numFmtId="3" fontId="5" fillId="3" borderId="29" xfId="42" applyNumberFormat="1" applyFont="1" applyFill="1" applyBorder="1" applyAlignment="1">
      <alignment horizontal="center"/>
    </xf>
    <xf numFmtId="0" fontId="5" fillId="0" borderId="8" xfId="42" applyFont="1" applyBorder="1"/>
    <xf numFmtId="2" fontId="5" fillId="0" borderId="9" xfId="42" applyNumberFormat="1" applyFont="1" applyBorder="1" applyAlignment="1">
      <alignment horizontal="center" wrapText="1"/>
    </xf>
    <xf numFmtId="3" fontId="5" fillId="0" borderId="20" xfId="42" applyNumberFormat="1" applyFont="1" applyBorder="1" applyAlignment="1">
      <alignment horizontal="center"/>
    </xf>
    <xf numFmtId="3" fontId="5" fillId="3" borderId="20" xfId="42" applyNumberFormat="1" applyFont="1" applyFill="1" applyBorder="1" applyAlignment="1">
      <alignment horizontal="center"/>
    </xf>
    <xf numFmtId="3" fontId="5" fillId="3" borderId="9" xfId="42" applyNumberFormat="1" applyFont="1" applyFill="1" applyBorder="1" applyAlignment="1">
      <alignment horizontal="center"/>
    </xf>
    <xf numFmtId="2" fontId="5" fillId="0" borderId="13" xfId="42" applyNumberFormat="1" applyFont="1" applyBorder="1" applyAlignment="1">
      <alignment horizontal="center" wrapText="1"/>
    </xf>
    <xf numFmtId="3" fontId="5" fillId="0" borderId="17" xfId="42" applyNumberFormat="1" applyFont="1" applyBorder="1" applyAlignment="1">
      <alignment horizontal="center"/>
    </xf>
    <xf numFmtId="3" fontId="5" fillId="3" borderId="17" xfId="42" applyNumberFormat="1" applyFont="1" applyFill="1" applyBorder="1" applyAlignment="1">
      <alignment horizontal="center"/>
    </xf>
    <xf numFmtId="0" fontId="5" fillId="0" borderId="14" xfId="42" applyFont="1" applyBorder="1" applyAlignment="1">
      <alignment horizontal="center"/>
    </xf>
    <xf numFmtId="0" fontId="10" fillId="0" borderId="33" xfId="42" applyFont="1" applyBorder="1" applyAlignment="1">
      <alignment horizontal="left"/>
    </xf>
    <xf numFmtId="0" fontId="5" fillId="0" borderId="10" xfId="42" applyFont="1" applyBorder="1" applyAlignment="1">
      <alignment horizontal="center"/>
    </xf>
    <xf numFmtId="2" fontId="5" fillId="0" borderId="17" xfId="42" applyNumberFormat="1" applyFont="1" applyBorder="1" applyAlignment="1">
      <alignment horizontal="center" wrapText="1"/>
    </xf>
    <xf numFmtId="3" fontId="5" fillId="0" borderId="2" xfId="42" applyNumberFormat="1" applyFont="1" applyBorder="1" applyAlignment="1">
      <alignment horizontal="center"/>
    </xf>
    <xf numFmtId="3" fontId="5" fillId="3" borderId="18" xfId="42" applyNumberFormat="1" applyFont="1" applyFill="1" applyBorder="1" applyAlignment="1">
      <alignment horizontal="center"/>
    </xf>
    <xf numFmtId="3" fontId="5" fillId="3" borderId="2" xfId="42" applyNumberFormat="1" applyFont="1" applyFill="1" applyBorder="1" applyAlignment="1">
      <alignment horizontal="center"/>
    </xf>
    <xf numFmtId="0" fontId="5" fillId="0" borderId="34" xfId="42" applyFont="1" applyBorder="1" applyAlignment="1">
      <alignment horizontal="center"/>
    </xf>
    <xf numFmtId="2" fontId="5" fillId="0" borderId="16" xfId="42" applyNumberFormat="1" applyFont="1" applyBorder="1" applyAlignment="1">
      <alignment horizontal="center" wrapText="1"/>
    </xf>
    <xf numFmtId="3" fontId="5" fillId="0" borderId="13" xfId="42" applyNumberFormat="1" applyFont="1" applyBorder="1" applyAlignment="1">
      <alignment horizontal="center"/>
    </xf>
    <xf numFmtId="3" fontId="5" fillId="3" borderId="13" xfId="42" applyNumberFormat="1" applyFont="1" applyFill="1" applyBorder="1" applyAlignment="1">
      <alignment horizontal="center"/>
    </xf>
    <xf numFmtId="2" fontId="5" fillId="0" borderId="20" xfId="42" applyNumberFormat="1" applyFont="1" applyBorder="1" applyAlignment="1">
      <alignment horizontal="center" wrapText="1"/>
    </xf>
    <xf numFmtId="3" fontId="5" fillId="0" borderId="9" xfId="42" applyNumberFormat="1" applyFont="1" applyBorder="1" applyAlignment="1">
      <alignment horizontal="center"/>
    </xf>
    <xf numFmtId="3" fontId="5" fillId="3" borderId="30" xfId="42" applyNumberFormat="1" applyFont="1" applyFill="1" applyBorder="1" applyAlignment="1">
      <alignment horizontal="center"/>
    </xf>
    <xf numFmtId="0" fontId="5" fillId="0" borderId="35" xfId="42" applyFont="1" applyBorder="1" applyAlignment="1">
      <alignment horizontal="center"/>
    </xf>
    <xf numFmtId="2" fontId="5" fillId="0" borderId="3" xfId="42" applyNumberFormat="1" applyFont="1" applyBorder="1" applyAlignment="1">
      <alignment horizontal="center" wrapText="1"/>
    </xf>
    <xf numFmtId="3" fontId="5" fillId="3" borderId="15" xfId="42" applyNumberFormat="1" applyFont="1" applyFill="1" applyBorder="1" applyAlignment="1">
      <alignment horizontal="center"/>
    </xf>
    <xf numFmtId="0" fontId="5" fillId="0" borderId="4" xfId="42" applyFont="1" applyBorder="1" applyAlignment="1">
      <alignment horizontal="center"/>
    </xf>
    <xf numFmtId="2" fontId="5" fillId="0" borderId="31" xfId="42" applyNumberFormat="1" applyFont="1" applyBorder="1" applyAlignment="1">
      <alignment horizontal="center" wrapText="1"/>
    </xf>
    <xf numFmtId="3" fontId="5" fillId="0" borderId="25" xfId="42" applyNumberFormat="1" applyFont="1" applyBorder="1" applyAlignment="1">
      <alignment horizontal="center"/>
    </xf>
    <xf numFmtId="3" fontId="5" fillId="3" borderId="31" xfId="42" applyNumberFormat="1" applyFont="1" applyFill="1" applyBorder="1" applyAlignment="1">
      <alignment horizontal="center"/>
    </xf>
    <xf numFmtId="3" fontId="5" fillId="3" borderId="25" xfId="42" applyNumberFormat="1" applyFont="1" applyFill="1" applyBorder="1" applyAlignment="1">
      <alignment horizontal="center"/>
    </xf>
    <xf numFmtId="0" fontId="5" fillId="0" borderId="36" xfId="42" applyFont="1" applyBorder="1" applyAlignment="1">
      <alignment horizontal="center"/>
    </xf>
    <xf numFmtId="164" fontId="2" fillId="0" borderId="0" xfId="42" applyNumberFormat="1"/>
    <xf numFmtId="0" fontId="2" fillId="0" borderId="0" xfId="42" applyAlignment="1">
      <alignment horizontal="center"/>
    </xf>
    <xf numFmtId="0" fontId="1" fillId="0" borderId="0" xfId="0" applyFont="1" applyAlignment="1">
      <alignment horizontal="center"/>
    </xf>
  </cellXfs>
  <cellStyles count="43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13" xfId="42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7"/>
  <sheetViews>
    <sheetView workbookViewId="0">
      <selection activeCell="F18" sqref="F18"/>
    </sheetView>
  </sheetViews>
  <sheetFormatPr defaultColWidth="9" defaultRowHeight="15"/>
  <cols>
    <col min="1" max="1" width="30.140625" customWidth="1"/>
    <col min="2" max="2" width="11.42578125" customWidth="1"/>
    <col min="3" max="3" width="15.7109375" customWidth="1"/>
    <col min="4" max="4" width="14" customWidth="1"/>
    <col min="6" max="6" width="44" customWidth="1"/>
  </cols>
  <sheetData>
    <row r="1" spans="1:3" ht="15.75" thickBot="1"/>
    <row r="2" spans="1:3" ht="30.75" customHeight="1" thickBot="1">
      <c r="A2" s="112" t="s">
        <v>19</v>
      </c>
      <c r="B2" s="121" t="s">
        <v>52</v>
      </c>
      <c r="C2" s="120" t="s">
        <v>92</v>
      </c>
    </row>
    <row r="3" spans="1:3" ht="15.75" thickBot="1">
      <c r="A3" s="116" t="s">
        <v>55</v>
      </c>
      <c r="B3" s="122">
        <v>55.5</v>
      </c>
      <c r="C3" s="119" t="s">
        <v>91</v>
      </c>
    </row>
    <row r="4" spans="1:3">
      <c r="A4" s="114" t="s">
        <v>58</v>
      </c>
      <c r="B4" s="123">
        <v>37</v>
      </c>
      <c r="C4" s="106" t="s">
        <v>89</v>
      </c>
    </row>
    <row r="5" spans="1:3">
      <c r="A5" s="114" t="s">
        <v>59</v>
      </c>
      <c r="B5" s="123">
        <v>55</v>
      </c>
      <c r="C5" s="108" t="s">
        <v>90</v>
      </c>
    </row>
    <row r="6" spans="1:3" ht="15.75" thickBot="1">
      <c r="A6" s="115" t="s">
        <v>60</v>
      </c>
      <c r="B6" s="124">
        <v>64.8</v>
      </c>
      <c r="C6" s="107" t="s">
        <v>90</v>
      </c>
    </row>
    <row r="7" spans="1:3">
      <c r="A7" s="114" t="s">
        <v>62</v>
      </c>
      <c r="B7" s="125">
        <v>34</v>
      </c>
      <c r="C7" s="106" t="s">
        <v>89</v>
      </c>
    </row>
    <row r="8" spans="1:3">
      <c r="A8" s="114" t="s">
        <v>62</v>
      </c>
      <c r="B8" s="125">
        <v>37</v>
      </c>
      <c r="C8" s="108" t="s">
        <v>89</v>
      </c>
    </row>
    <row r="9" spans="1:3">
      <c r="A9" s="114" t="s">
        <v>63</v>
      </c>
      <c r="B9" s="125">
        <v>51.1</v>
      </c>
      <c r="C9" s="108" t="s">
        <v>90</v>
      </c>
    </row>
    <row r="10" spans="1:3">
      <c r="A10" s="114" t="s">
        <v>62</v>
      </c>
      <c r="B10" s="125">
        <v>55</v>
      </c>
      <c r="C10" s="108" t="s">
        <v>90</v>
      </c>
    </row>
    <row r="11" spans="1:3" ht="15.75" thickBot="1">
      <c r="A11" s="116" t="s">
        <v>63</v>
      </c>
      <c r="B11" s="124">
        <v>56.5</v>
      </c>
      <c r="C11" s="107" t="s">
        <v>90</v>
      </c>
    </row>
    <row r="12" spans="1:3">
      <c r="A12" s="114" t="s">
        <v>66</v>
      </c>
      <c r="B12" s="125">
        <v>37</v>
      </c>
      <c r="C12" s="106" t="s">
        <v>89</v>
      </c>
    </row>
    <row r="13" spans="1:3">
      <c r="A13" s="114" t="s">
        <v>65</v>
      </c>
      <c r="B13" s="125">
        <v>37.700000000000003</v>
      </c>
      <c r="C13" s="108" t="s">
        <v>89</v>
      </c>
    </row>
    <row r="14" spans="1:3" ht="15.75" thickBot="1">
      <c r="A14" s="117" t="s">
        <v>66</v>
      </c>
      <c r="B14" s="126">
        <v>55</v>
      </c>
      <c r="C14" s="111" t="s">
        <v>90</v>
      </c>
    </row>
    <row r="15" spans="1:3" ht="15.75" thickBot="1">
      <c r="A15" s="113" t="s">
        <v>67</v>
      </c>
      <c r="B15" s="118">
        <v>64.5</v>
      </c>
      <c r="C15" s="105" t="s">
        <v>90</v>
      </c>
    </row>
    <row r="16" spans="1:3" ht="15.75" thickBot="1">
      <c r="A16" s="113" t="s">
        <v>68</v>
      </c>
      <c r="B16" s="118">
        <v>64.5</v>
      </c>
      <c r="C16" s="119" t="s">
        <v>90</v>
      </c>
    </row>
    <row r="17" spans="3:3">
      <c r="C17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tabSelected="1" topLeftCell="A4" zoomScale="90" zoomScaleNormal="90" workbookViewId="0">
      <selection activeCell="F40" sqref="F40"/>
    </sheetView>
  </sheetViews>
  <sheetFormatPr defaultColWidth="8.85546875" defaultRowHeight="15"/>
  <cols>
    <col min="1" max="1" width="13" customWidth="1"/>
    <col min="2" max="2" width="15.85546875" customWidth="1"/>
    <col min="3" max="3" width="16.140625" customWidth="1"/>
    <col min="4" max="4" width="13.5703125" customWidth="1"/>
    <col min="5" max="5" width="16" customWidth="1"/>
    <col min="6" max="6" width="14.28515625" customWidth="1"/>
    <col min="7" max="7" width="11.28515625" customWidth="1"/>
    <col min="8" max="8" width="20.140625" customWidth="1"/>
    <col min="9" max="9" width="16.85546875" customWidth="1"/>
    <col min="10" max="10" width="25.42578125" customWidth="1"/>
  </cols>
  <sheetData>
    <row r="1" spans="1:7" s="1" customFormat="1"/>
    <row r="2" spans="1:7">
      <c r="C2" s="1"/>
      <c r="D2" s="1"/>
      <c r="E2" s="1"/>
      <c r="F2" s="1"/>
      <c r="G2" s="1"/>
    </row>
    <row r="3" spans="1:7" ht="15.75">
      <c r="A3" s="158" t="s">
        <v>98</v>
      </c>
      <c r="B3" s="143"/>
      <c r="C3" s="143"/>
      <c r="D3" s="143"/>
      <c r="E3" s="143"/>
      <c r="F3" s="143"/>
      <c r="G3" s="143"/>
    </row>
    <row r="4" spans="1:7">
      <c r="A4" s="66">
        <f t="shared" ref="A4" si="0">4271650-200000</f>
        <v>4071650</v>
      </c>
      <c r="B4" s="66">
        <f>A4*1.11</f>
        <v>4519531.5</v>
      </c>
      <c r="C4" s="66">
        <f>B4*20.1%</f>
        <v>908425.83150000009</v>
      </c>
      <c r="D4" s="66">
        <f>B4-C4</f>
        <v>3611105.6684999997</v>
      </c>
      <c r="E4" s="66">
        <f>D4*9.9%</f>
        <v>357499.4611815</v>
      </c>
      <c r="F4" s="150">
        <f>B4-E4</f>
        <v>4162032.0388185</v>
      </c>
      <c r="G4" s="160">
        <f>F4-A4</f>
        <v>90382.038818500005</v>
      </c>
    </row>
    <row r="5" spans="1:7">
      <c r="A5" s="157" t="s">
        <v>115</v>
      </c>
      <c r="B5" s="156" t="s">
        <v>100</v>
      </c>
      <c r="C5" s="3" t="s">
        <v>103</v>
      </c>
      <c r="D5" s="155" t="s">
        <v>97</v>
      </c>
      <c r="E5" s="156" t="s">
        <v>105</v>
      </c>
      <c r="F5" s="3" t="s">
        <v>101</v>
      </c>
      <c r="G5" s="3" t="s">
        <v>102</v>
      </c>
    </row>
    <row r="6" spans="1:7">
      <c r="A6" s="16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66">
        <f t="shared" ref="A8" si="1">4271650-200000</f>
        <v>4071650</v>
      </c>
      <c r="B8" s="66">
        <f>A8*1.11</f>
        <v>4519531.5</v>
      </c>
      <c r="C8" s="66">
        <f>B8*30.2%</f>
        <v>1364898.513</v>
      </c>
      <c r="D8" s="66">
        <f>B8-C8</f>
        <v>3154632.9869999997</v>
      </c>
      <c r="E8" s="66">
        <f>D8*9.2%</f>
        <v>290226.23480399995</v>
      </c>
      <c r="F8" s="150">
        <f>B8-E8</f>
        <v>4229305.2651960002</v>
      </c>
      <c r="G8" s="160">
        <f>F8-A8</f>
        <v>157655.26519600023</v>
      </c>
    </row>
    <row r="9" spans="1:7">
      <c r="A9" s="162" t="s">
        <v>115</v>
      </c>
      <c r="B9" s="163" t="s">
        <v>100</v>
      </c>
      <c r="C9" s="4" t="s">
        <v>104</v>
      </c>
      <c r="D9" s="164" t="s">
        <v>97</v>
      </c>
      <c r="E9" s="163" t="s">
        <v>106</v>
      </c>
      <c r="F9" s="4" t="s">
        <v>101</v>
      </c>
      <c r="G9" s="4" t="s">
        <v>102</v>
      </c>
    </row>
    <row r="10" spans="1:7">
      <c r="A10" s="1"/>
      <c r="B10" s="4"/>
      <c r="C10" s="4"/>
      <c r="D10" s="4"/>
      <c r="E10" s="4"/>
      <c r="F10" s="4"/>
      <c r="G10" s="4"/>
    </row>
    <row r="11" spans="1:7">
      <c r="A11" s="1"/>
      <c r="B11" s="1"/>
      <c r="C11" s="1"/>
      <c r="D11" s="1"/>
      <c r="E11" s="1"/>
      <c r="F11" s="1"/>
      <c r="G11" s="1"/>
    </row>
    <row r="12" spans="1:7">
      <c r="A12" s="66">
        <f t="shared" ref="A12" si="2">4271650-200000</f>
        <v>4071650</v>
      </c>
      <c r="B12" s="66">
        <f>A12*1.11</f>
        <v>4519531.5</v>
      </c>
      <c r="C12" s="66">
        <f>B12*50.2%</f>
        <v>2268804.8130000001</v>
      </c>
      <c r="D12" s="66">
        <f>B12-C12</f>
        <v>2250726.6869999999</v>
      </c>
      <c r="E12" s="66">
        <f>D12*8.5%</f>
        <v>191311.76839500002</v>
      </c>
      <c r="F12" s="150">
        <f>B12-E12</f>
        <v>4328219.7316049999</v>
      </c>
      <c r="G12" s="160">
        <f>F12-A12</f>
        <v>256569.73160499986</v>
      </c>
    </row>
    <row r="13" spans="1:7" ht="16.5" customHeight="1">
      <c r="A13" s="162" t="s">
        <v>115</v>
      </c>
      <c r="B13" s="163" t="s">
        <v>100</v>
      </c>
      <c r="C13" s="4" t="s">
        <v>113</v>
      </c>
      <c r="D13" s="164" t="s">
        <v>97</v>
      </c>
      <c r="E13" s="163" t="s">
        <v>114</v>
      </c>
      <c r="F13" s="4" t="s">
        <v>101</v>
      </c>
      <c r="G13" s="4" t="s">
        <v>102</v>
      </c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.75">
      <c r="A16" s="159" t="s">
        <v>99</v>
      </c>
      <c r="B16" s="143"/>
      <c r="C16" s="143"/>
      <c r="D16" s="143"/>
      <c r="E16" s="143"/>
      <c r="F16" s="143"/>
      <c r="G16" s="143"/>
    </row>
    <row r="17" spans="1:7">
      <c r="A17" s="66">
        <f t="shared" ref="A17" si="3">4271650-200000</f>
        <v>4071650</v>
      </c>
      <c r="B17" s="66">
        <f>A17*1.1</f>
        <v>4478815</v>
      </c>
      <c r="C17" s="66">
        <f>B17*20.01%</f>
        <v>896210.88150000013</v>
      </c>
      <c r="D17" s="66">
        <f>B17-C17</f>
        <v>3582604.1184999999</v>
      </c>
      <c r="E17" s="66">
        <f>D17*8.6%</f>
        <v>308103.95419099997</v>
      </c>
      <c r="F17" s="150">
        <f>B17-E17</f>
        <v>4170711.0458089998</v>
      </c>
      <c r="G17" s="160">
        <f>F17-A17</f>
        <v>99061.045808999799</v>
      </c>
    </row>
    <row r="18" spans="1:7">
      <c r="A18" s="162" t="s">
        <v>115</v>
      </c>
      <c r="B18" s="163" t="s">
        <v>109</v>
      </c>
      <c r="C18" s="4" t="s">
        <v>108</v>
      </c>
      <c r="D18" s="164" t="s">
        <v>97</v>
      </c>
      <c r="E18" s="163" t="s">
        <v>107</v>
      </c>
      <c r="F18" s="4" t="s">
        <v>101</v>
      </c>
      <c r="G18" s="4" t="s">
        <v>102</v>
      </c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15.75">
      <c r="A21" s="159" t="s">
        <v>110</v>
      </c>
      <c r="B21" s="143"/>
      <c r="C21" s="143"/>
      <c r="D21" s="143"/>
      <c r="E21" s="143"/>
      <c r="F21" s="143"/>
      <c r="G21" s="143"/>
    </row>
    <row r="22" spans="1:7">
      <c r="A22" s="66">
        <v>5231586.7344000004</v>
      </c>
      <c r="B22" s="66">
        <f>A22*1.13</f>
        <v>5911693.0098719997</v>
      </c>
      <c r="C22" s="66">
        <f>B22*30.1%</f>
        <v>1779419.5959714719</v>
      </c>
      <c r="D22" s="66">
        <f>B22-C22</f>
        <v>4132273.4139005281</v>
      </c>
      <c r="E22" s="66">
        <f>D22*15.33%</f>
        <v>633477.51435095095</v>
      </c>
      <c r="F22" s="150">
        <f>B22-E22</f>
        <v>5278215.495521049</v>
      </c>
      <c r="G22" s="160">
        <f>F22-A22</f>
        <v>46628.761121048592</v>
      </c>
    </row>
    <row r="23" spans="1:7">
      <c r="A23" s="162" t="s">
        <v>115</v>
      </c>
      <c r="B23" s="163" t="s">
        <v>112</v>
      </c>
      <c r="C23" s="4" t="s">
        <v>111</v>
      </c>
      <c r="D23" s="164" t="s">
        <v>97</v>
      </c>
      <c r="E23" s="163" t="s">
        <v>116</v>
      </c>
      <c r="F23" s="4" t="s">
        <v>101</v>
      </c>
      <c r="G23" s="4" t="s">
        <v>102</v>
      </c>
    </row>
    <row r="25" spans="1:7" ht="15.75">
      <c r="A25" s="159" t="s">
        <v>110</v>
      </c>
      <c r="B25" s="143"/>
      <c r="C25" s="143"/>
      <c r="D25" s="143"/>
      <c r="E25" s="143"/>
      <c r="F25" s="143"/>
      <c r="G25" s="143"/>
    </row>
    <row r="26" spans="1:7">
      <c r="A26" s="66">
        <v>5231586.7344000004</v>
      </c>
      <c r="B26" s="66">
        <f>A26*1.11</f>
        <v>5807061.2751840008</v>
      </c>
      <c r="C26" s="66">
        <f>B26*30.1%</f>
        <v>1747925.4438303842</v>
      </c>
      <c r="D26" s="66">
        <f>B26-C26</f>
        <v>4059135.8313536169</v>
      </c>
      <c r="E26" s="66">
        <f>D26*9.92%</f>
        <v>402666.27447027876</v>
      </c>
      <c r="F26" s="150">
        <f>B26-E26</f>
        <v>5404395.0007137218</v>
      </c>
      <c r="G26" s="160">
        <f>F26-A26</f>
        <v>172808.26631372143</v>
      </c>
    </row>
    <row r="27" spans="1:7">
      <c r="A27" s="162" t="s">
        <v>115</v>
      </c>
      <c r="B27" s="163" t="s">
        <v>100</v>
      </c>
      <c r="C27" s="4" t="s">
        <v>111</v>
      </c>
      <c r="D27" s="164" t="s">
        <v>97</v>
      </c>
      <c r="E27" s="163" t="s">
        <v>118</v>
      </c>
      <c r="F27" s="4" t="s">
        <v>101</v>
      </c>
      <c r="G27" s="4" t="s">
        <v>102</v>
      </c>
    </row>
    <row r="28" spans="1:7">
      <c r="C28" s="34"/>
    </row>
    <row r="29" spans="1:7">
      <c r="C29" s="34"/>
    </row>
    <row r="31" spans="1:7" ht="15.75">
      <c r="A31" s="158" t="s">
        <v>122</v>
      </c>
      <c r="B31" s="143"/>
      <c r="C31" s="143"/>
      <c r="D31" s="143"/>
      <c r="E31" s="143"/>
      <c r="F31" s="143"/>
      <c r="G31" s="143"/>
    </row>
    <row r="32" spans="1:7">
      <c r="A32" s="66">
        <v>4517700</v>
      </c>
      <c r="B32" s="66">
        <f>A32*1.2</f>
        <v>5421240</v>
      </c>
      <c r="C32" s="66">
        <f>B32*20.1%</f>
        <v>1089669.24</v>
      </c>
      <c r="D32" s="66">
        <f>B32-C32</f>
        <v>4331570.76</v>
      </c>
      <c r="E32" s="66">
        <f>D32*19.1%</f>
        <v>827330.01515999995</v>
      </c>
      <c r="F32" s="150">
        <f>B32-E32</f>
        <v>4593909.98484</v>
      </c>
      <c r="G32" s="160">
        <f>F32-A32</f>
        <v>76209.984840000048</v>
      </c>
    </row>
    <row r="33" spans="1:7">
      <c r="A33" s="157" t="s">
        <v>115</v>
      </c>
      <c r="B33" s="156" t="s">
        <v>124</v>
      </c>
      <c r="C33" s="242" t="s">
        <v>103</v>
      </c>
      <c r="D33" s="155" t="s">
        <v>97</v>
      </c>
      <c r="E33" s="156" t="s">
        <v>123</v>
      </c>
      <c r="F33" s="3" t="s">
        <v>101</v>
      </c>
      <c r="G33" s="3" t="s">
        <v>102</v>
      </c>
    </row>
    <row r="35" spans="1:7" ht="15.75">
      <c r="A35" s="158" t="s">
        <v>125</v>
      </c>
      <c r="B35" s="143"/>
      <c r="C35" s="143"/>
      <c r="D35" s="143"/>
      <c r="E35" s="143"/>
      <c r="F35" s="143"/>
      <c r="G35" s="143"/>
    </row>
    <row r="36" spans="1:7">
      <c r="A36" s="66">
        <v>5231586.7344000004</v>
      </c>
      <c r="B36" s="66">
        <f>A36*1.11</f>
        <v>5807061.2751840008</v>
      </c>
      <c r="C36" s="66">
        <f>B36*20.01%</f>
        <v>1161992.9611643187</v>
      </c>
      <c r="D36" s="66">
        <f>B36-C36</f>
        <v>4645068.3140196819</v>
      </c>
      <c r="E36" s="66">
        <f>D36*10.3%</f>
        <v>478442.03634402726</v>
      </c>
      <c r="F36" s="150">
        <f>B36-E36</f>
        <v>5328619.2388399737</v>
      </c>
      <c r="G36" s="160">
        <f>F36-A36</f>
        <v>97032.504439973272</v>
      </c>
    </row>
    <row r="37" spans="1:7">
      <c r="A37" s="162" t="s">
        <v>115</v>
      </c>
      <c r="B37" s="163" t="s">
        <v>100</v>
      </c>
      <c r="C37" s="4" t="s">
        <v>108</v>
      </c>
      <c r="D37" s="164" t="s">
        <v>97</v>
      </c>
      <c r="E37" s="163" t="s">
        <v>126</v>
      </c>
      <c r="F37" s="4" t="s">
        <v>101</v>
      </c>
      <c r="G37" s="4" t="s">
        <v>102</v>
      </c>
    </row>
    <row r="39" spans="1:7" ht="15.75">
      <c r="A39" s="158" t="s">
        <v>127</v>
      </c>
      <c r="B39" s="143"/>
      <c r="C39" s="143"/>
      <c r="D39" s="143"/>
      <c r="E39" s="143"/>
      <c r="F39" s="143"/>
      <c r="G39" s="143"/>
    </row>
    <row r="40" spans="1:7">
      <c r="A40" s="66">
        <f t="shared" ref="A40" si="4">4271650-200000</f>
        <v>4071650</v>
      </c>
      <c r="B40" s="66">
        <f>A40*1.08</f>
        <v>4397382</v>
      </c>
      <c r="C40" s="66">
        <f>B40*20.1%</f>
        <v>883873.78200000001</v>
      </c>
      <c r="D40" s="66">
        <f>B40-C40</f>
        <v>3513508.2179999999</v>
      </c>
      <c r="E40" s="66">
        <f>D40*7.5%</f>
        <v>263513.11634999997</v>
      </c>
      <c r="F40" s="150">
        <f>B40-E40</f>
        <v>4133868.8836500002</v>
      </c>
      <c r="G40" s="160">
        <f>F40-A40</f>
        <v>62218.883650000207</v>
      </c>
    </row>
    <row r="41" spans="1:7">
      <c r="A41" s="157" t="s">
        <v>115</v>
      </c>
      <c r="B41" s="156" t="s">
        <v>128</v>
      </c>
      <c r="C41" s="3" t="s">
        <v>103</v>
      </c>
      <c r="D41" s="155" t="s">
        <v>97</v>
      </c>
      <c r="E41" s="156" t="s">
        <v>129</v>
      </c>
      <c r="F41" s="3" t="s">
        <v>101</v>
      </c>
      <c r="G41" s="3" t="s">
        <v>102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3"/>
  <sheetViews>
    <sheetView workbookViewId="0">
      <selection activeCell="I5" sqref="I5"/>
    </sheetView>
  </sheetViews>
  <sheetFormatPr defaultColWidth="9" defaultRowHeight="15"/>
  <cols>
    <col min="1" max="1" width="39" customWidth="1"/>
    <col min="2" max="3" width="15.7109375" customWidth="1"/>
    <col min="4" max="4" width="9.7109375" customWidth="1"/>
    <col min="5" max="5" width="17.5703125" customWidth="1"/>
    <col min="6" max="6" width="15.7109375" customWidth="1"/>
    <col min="7" max="9" width="18.42578125" customWidth="1"/>
    <col min="10" max="10" width="19" customWidth="1"/>
    <col min="11" max="12" width="15.7109375" customWidth="1"/>
    <col min="13" max="13" width="14" customWidth="1"/>
    <col min="15" max="15" width="44" customWidth="1"/>
  </cols>
  <sheetData>
    <row r="1" spans="1:11" s="1" customFormat="1" ht="19.5" thickBot="1">
      <c r="A1" s="102" t="s">
        <v>130</v>
      </c>
    </row>
    <row r="2" spans="1:11" ht="106.5" customHeight="1">
      <c r="A2" s="45" t="s">
        <v>0</v>
      </c>
      <c r="B2" s="46" t="s">
        <v>1</v>
      </c>
      <c r="C2" s="46" t="s">
        <v>2</v>
      </c>
      <c r="D2" s="46" t="s">
        <v>121</v>
      </c>
      <c r="E2" s="46" t="s">
        <v>93</v>
      </c>
      <c r="F2" s="47" t="s">
        <v>18</v>
      </c>
      <c r="G2" s="47" t="s">
        <v>117</v>
      </c>
      <c r="H2" s="47" t="s">
        <v>140</v>
      </c>
      <c r="I2" s="47" t="s">
        <v>141</v>
      </c>
      <c r="J2" s="48" t="s">
        <v>3</v>
      </c>
    </row>
    <row r="3" spans="1:11" ht="32.25" thickBot="1">
      <c r="A3" s="49" t="s">
        <v>4</v>
      </c>
      <c r="B3" s="50">
        <v>74.2</v>
      </c>
      <c r="C3" s="50" t="s">
        <v>5</v>
      </c>
      <c r="D3" s="178">
        <v>71006.873315363875</v>
      </c>
      <c r="E3" s="81">
        <f t="shared" ref="E3:E9" si="0">D3*B3</f>
        <v>5268710</v>
      </c>
      <c r="F3" s="82">
        <f t="shared" ref="F3:F9" si="1">E3*0.95</f>
        <v>5005274.5</v>
      </c>
      <c r="G3" s="82">
        <f>E3*1.1</f>
        <v>5795581.0000000009</v>
      </c>
      <c r="H3" s="82">
        <f>E3*1.11</f>
        <v>5848268.1000000006</v>
      </c>
      <c r="I3" s="82">
        <f>E3*1.08</f>
        <v>5690206.8000000007</v>
      </c>
      <c r="J3" s="51" t="s">
        <v>6</v>
      </c>
      <c r="K3" s="44"/>
    </row>
    <row r="4" spans="1:11" ht="30">
      <c r="A4" s="52" t="s">
        <v>7</v>
      </c>
      <c r="B4" s="53">
        <v>136</v>
      </c>
      <c r="C4" s="53" t="s">
        <v>8</v>
      </c>
      <c r="D4" s="179">
        <v>55509.558823529413</v>
      </c>
      <c r="E4" s="83">
        <f t="shared" si="0"/>
        <v>7549300</v>
      </c>
      <c r="F4" s="84">
        <f t="shared" si="1"/>
        <v>7171835</v>
      </c>
      <c r="G4" s="84">
        <f t="shared" ref="G4:G13" si="2">E4*1.1</f>
        <v>8304230.0000000009</v>
      </c>
      <c r="H4" s="84">
        <f t="shared" ref="H4:H13" si="3">E4*1.11</f>
        <v>8379723.0000000009</v>
      </c>
      <c r="I4" s="84">
        <f t="shared" ref="I4:I13" si="4">E4*1.08</f>
        <v>8153244.0000000009</v>
      </c>
      <c r="J4" s="54" t="s">
        <v>6</v>
      </c>
      <c r="K4" s="44"/>
    </row>
    <row r="5" spans="1:11" ht="30.75" thickBot="1">
      <c r="A5" s="55" t="s">
        <v>7</v>
      </c>
      <c r="B5" s="56">
        <v>136</v>
      </c>
      <c r="C5" s="56" t="s">
        <v>9</v>
      </c>
      <c r="D5" s="180">
        <v>56557.352941176468</v>
      </c>
      <c r="E5" s="85">
        <f t="shared" si="0"/>
        <v>7691800</v>
      </c>
      <c r="F5" s="86">
        <f t="shared" si="1"/>
        <v>7307210</v>
      </c>
      <c r="G5" s="86">
        <f t="shared" si="2"/>
        <v>8460980</v>
      </c>
      <c r="H5" s="86">
        <f t="shared" si="3"/>
        <v>8537898</v>
      </c>
      <c r="I5" s="86">
        <f t="shared" si="4"/>
        <v>8307144.0000000009</v>
      </c>
      <c r="J5" s="57" t="s">
        <v>6</v>
      </c>
      <c r="K5" s="44"/>
    </row>
    <row r="6" spans="1:11" ht="15.75">
      <c r="A6" s="58" t="s">
        <v>10</v>
      </c>
      <c r="B6" s="53">
        <v>136</v>
      </c>
      <c r="C6" s="53" t="s">
        <v>8</v>
      </c>
      <c r="D6" s="179">
        <v>43983.823529411762</v>
      </c>
      <c r="E6" s="83">
        <f t="shared" si="0"/>
        <v>5981800</v>
      </c>
      <c r="F6" s="84">
        <f t="shared" si="1"/>
        <v>5682710</v>
      </c>
      <c r="G6" s="84">
        <f t="shared" si="2"/>
        <v>6579980.0000000009</v>
      </c>
      <c r="H6" s="84">
        <f t="shared" si="3"/>
        <v>6639798.0000000009</v>
      </c>
      <c r="I6" s="84">
        <f t="shared" si="4"/>
        <v>6460344</v>
      </c>
      <c r="J6" s="59" t="s">
        <v>11</v>
      </c>
      <c r="K6" s="44"/>
    </row>
    <row r="7" spans="1:11" ht="15.75">
      <c r="A7" s="60" t="s">
        <v>12</v>
      </c>
      <c r="B7" s="53">
        <v>136</v>
      </c>
      <c r="C7" s="61" t="s">
        <v>9</v>
      </c>
      <c r="D7" s="179">
        <v>45031.617647058825</v>
      </c>
      <c r="E7" s="87">
        <f t="shared" si="0"/>
        <v>6124300</v>
      </c>
      <c r="F7" s="88">
        <f t="shared" si="1"/>
        <v>5818085</v>
      </c>
      <c r="G7" s="88">
        <f t="shared" si="2"/>
        <v>6736730.0000000009</v>
      </c>
      <c r="H7" s="88">
        <f t="shared" si="3"/>
        <v>6797973.0000000009</v>
      </c>
      <c r="I7" s="88">
        <f t="shared" si="4"/>
        <v>6614244</v>
      </c>
      <c r="J7" s="62" t="s">
        <v>11</v>
      </c>
      <c r="K7" s="44"/>
    </row>
    <row r="8" spans="1:11" ht="15.75">
      <c r="A8" s="52" t="s">
        <v>13</v>
      </c>
      <c r="B8" s="53">
        <v>136</v>
      </c>
      <c r="C8" s="53" t="s">
        <v>8</v>
      </c>
      <c r="D8" s="179">
        <v>43983.823529411762</v>
      </c>
      <c r="E8" s="83">
        <f t="shared" si="0"/>
        <v>5981800</v>
      </c>
      <c r="F8" s="84">
        <f t="shared" si="1"/>
        <v>5682710</v>
      </c>
      <c r="G8" s="84">
        <f t="shared" si="2"/>
        <v>6579980.0000000009</v>
      </c>
      <c r="H8" s="84">
        <f t="shared" si="3"/>
        <v>6639798.0000000009</v>
      </c>
      <c r="I8" s="84">
        <f t="shared" si="4"/>
        <v>6460344</v>
      </c>
      <c r="J8" s="54" t="s">
        <v>11</v>
      </c>
      <c r="K8" s="44"/>
    </row>
    <row r="9" spans="1:11" ht="16.5" thickBot="1">
      <c r="A9" s="49" t="s">
        <v>13</v>
      </c>
      <c r="B9" s="50">
        <v>136</v>
      </c>
      <c r="C9" s="50" t="s">
        <v>9</v>
      </c>
      <c r="D9" s="178">
        <v>45031.617647058825</v>
      </c>
      <c r="E9" s="89">
        <f t="shared" si="0"/>
        <v>6124300</v>
      </c>
      <c r="F9" s="90">
        <f t="shared" si="1"/>
        <v>5818085</v>
      </c>
      <c r="G9" s="90">
        <f t="shared" si="2"/>
        <v>6736730.0000000009</v>
      </c>
      <c r="H9" s="90">
        <f t="shared" si="3"/>
        <v>6797973.0000000009</v>
      </c>
      <c r="I9" s="90">
        <f t="shared" si="4"/>
        <v>6614244</v>
      </c>
      <c r="J9" s="51" t="s">
        <v>11</v>
      </c>
      <c r="K9" s="44"/>
    </row>
    <row r="10" spans="1:11" ht="15.75" thickBot="1">
      <c r="D10" s="149"/>
      <c r="E10" s="91"/>
      <c r="F10" s="91"/>
      <c r="G10" s="91"/>
      <c r="H10" s="91"/>
      <c r="I10" s="91"/>
      <c r="J10" s="63"/>
    </row>
    <row r="11" spans="1:11" ht="36" customHeight="1">
      <c r="A11" s="58" t="s">
        <v>14</v>
      </c>
      <c r="B11" s="64">
        <v>74.2</v>
      </c>
      <c r="C11" s="64" t="s">
        <v>5</v>
      </c>
      <c r="D11" s="181">
        <v>80238.679245283012</v>
      </c>
      <c r="E11" s="92">
        <f>D11*B11</f>
        <v>5953710</v>
      </c>
      <c r="F11" s="93">
        <f>E11*0.95</f>
        <v>5656024.5</v>
      </c>
      <c r="G11" s="93">
        <f t="shared" si="2"/>
        <v>6549081.0000000009</v>
      </c>
      <c r="H11" s="93">
        <f t="shared" si="3"/>
        <v>6608618.1000000006</v>
      </c>
      <c r="I11" s="93">
        <f t="shared" si="4"/>
        <v>6430006.8000000007</v>
      </c>
      <c r="J11" s="59" t="s">
        <v>15</v>
      </c>
    </row>
    <row r="12" spans="1:11" ht="36" customHeight="1">
      <c r="A12" s="52" t="s">
        <v>16</v>
      </c>
      <c r="B12" s="53">
        <v>74.2</v>
      </c>
      <c r="C12" s="53" t="s">
        <v>5</v>
      </c>
      <c r="D12" s="179">
        <v>80238.679245283012</v>
      </c>
      <c r="E12" s="94">
        <f>D12*B12</f>
        <v>5953710</v>
      </c>
      <c r="F12" s="95">
        <f>E12*0.95</f>
        <v>5656024.5</v>
      </c>
      <c r="G12" s="95">
        <f t="shared" si="2"/>
        <v>6549081.0000000009</v>
      </c>
      <c r="H12" s="95">
        <f t="shared" si="3"/>
        <v>6608618.1000000006</v>
      </c>
      <c r="I12" s="95">
        <f t="shared" si="4"/>
        <v>6430006.8000000007</v>
      </c>
      <c r="J12" s="54" t="s">
        <v>15</v>
      </c>
    </row>
    <row r="13" spans="1:11" ht="36" customHeight="1" thickBot="1">
      <c r="A13" s="55" t="s">
        <v>17</v>
      </c>
      <c r="B13" s="56">
        <v>136</v>
      </c>
      <c r="C13" s="56" t="s">
        <v>9</v>
      </c>
      <c r="D13" s="180">
        <v>62237.5</v>
      </c>
      <c r="E13" s="85">
        <f>D13*B13</f>
        <v>8464300</v>
      </c>
      <c r="F13" s="86">
        <f>E13*0.95</f>
        <v>8041085</v>
      </c>
      <c r="G13" s="86">
        <f t="shared" si="2"/>
        <v>9310730</v>
      </c>
      <c r="H13" s="86">
        <f t="shared" si="3"/>
        <v>9395373</v>
      </c>
      <c r="I13" s="86">
        <f t="shared" si="4"/>
        <v>9141444</v>
      </c>
      <c r="J13" s="57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54"/>
  <sheetViews>
    <sheetView topLeftCell="A124" zoomScale="90" zoomScaleNormal="90" workbookViewId="0">
      <selection activeCell="A126" sqref="A126"/>
    </sheetView>
  </sheetViews>
  <sheetFormatPr defaultColWidth="8.85546875" defaultRowHeight="15"/>
  <cols>
    <col min="1" max="1" width="45.7109375" style="190" customWidth="1"/>
    <col min="2" max="2" width="7.7109375" style="190" customWidth="1"/>
    <col min="3" max="3" width="11.7109375" style="190" customWidth="1"/>
    <col min="4" max="4" width="13.7109375" style="190" customWidth="1"/>
    <col min="5" max="5" width="13.140625" style="241" customWidth="1"/>
    <col min="6" max="6" width="12.42578125" style="190" customWidth="1"/>
    <col min="7" max="7" width="13.28515625" style="241" customWidth="1"/>
    <col min="8" max="8" width="13.140625" style="241" customWidth="1"/>
    <col min="9" max="9" width="13.28515625" style="241" customWidth="1"/>
    <col min="10" max="10" width="13.42578125" style="241" customWidth="1"/>
    <col min="11" max="11" width="28.28515625" style="241" customWidth="1"/>
    <col min="12" max="12" width="14.85546875" style="241" customWidth="1"/>
    <col min="13" max="13" width="11.42578125" style="190" customWidth="1"/>
    <col min="14" max="14" width="11.85546875" style="190" customWidth="1"/>
    <col min="15" max="15" width="10.140625" style="190" customWidth="1"/>
    <col min="16" max="16384" width="8.85546875" style="190"/>
  </cols>
  <sheetData>
    <row r="1" spans="1:12" s="183" customFormat="1" ht="27.75" customHeight="1" thickBot="1">
      <c r="A1" s="182" t="s">
        <v>131</v>
      </c>
      <c r="E1" s="184"/>
      <c r="G1" s="184"/>
      <c r="H1" s="184"/>
      <c r="I1" s="184"/>
      <c r="J1" s="184"/>
      <c r="K1" s="184"/>
      <c r="L1" s="184"/>
    </row>
    <row r="2" spans="1:12" ht="45" customHeight="1" thickBot="1">
      <c r="A2" s="185" t="s">
        <v>19</v>
      </c>
      <c r="B2" s="186" t="s">
        <v>20</v>
      </c>
      <c r="C2" s="187" t="s">
        <v>21</v>
      </c>
      <c r="D2" s="186" t="s">
        <v>22</v>
      </c>
      <c r="E2" s="187" t="s">
        <v>23</v>
      </c>
      <c r="F2" s="186" t="s">
        <v>22</v>
      </c>
      <c r="G2" s="187" t="s">
        <v>24</v>
      </c>
      <c r="H2" s="186" t="s">
        <v>22</v>
      </c>
      <c r="I2" s="187" t="s">
        <v>25</v>
      </c>
      <c r="J2" s="186" t="s">
        <v>22</v>
      </c>
      <c r="K2" s="188" t="s">
        <v>26</v>
      </c>
      <c r="L2" s="189"/>
    </row>
    <row r="3" spans="1:12">
      <c r="A3" s="191" t="s">
        <v>27</v>
      </c>
      <c r="B3" s="192">
        <v>56.58</v>
      </c>
      <c r="C3" s="193">
        <v>85027.5</v>
      </c>
      <c r="D3" s="194">
        <f>C3*B3</f>
        <v>4810855.95</v>
      </c>
      <c r="E3" s="193">
        <v>85502.5</v>
      </c>
      <c r="F3" s="194">
        <f>E3*B3</f>
        <v>4837731.45</v>
      </c>
      <c r="G3" s="193">
        <v>85977.5</v>
      </c>
      <c r="H3" s="194">
        <f>G3*B3</f>
        <v>4864606.95</v>
      </c>
      <c r="I3" s="193">
        <v>85502.5</v>
      </c>
      <c r="J3" s="194">
        <f>I3*B3</f>
        <v>4837731.45</v>
      </c>
      <c r="K3" s="195" t="s">
        <v>28</v>
      </c>
      <c r="L3" s="196"/>
    </row>
    <row r="4" spans="1:12" ht="15.75" thickBot="1">
      <c r="A4" s="191" t="s">
        <v>27</v>
      </c>
      <c r="B4" s="197">
        <v>58.22</v>
      </c>
      <c r="C4" s="193">
        <v>84600</v>
      </c>
      <c r="D4" s="198">
        <f t="shared" ref="D4:D30" si="0">C4*B4</f>
        <v>4925412</v>
      </c>
      <c r="E4" s="199">
        <v>85075</v>
      </c>
      <c r="F4" s="198">
        <f t="shared" ref="F4:F30" si="1">E4*B4</f>
        <v>4953066.5</v>
      </c>
      <c r="G4" s="199">
        <v>85550</v>
      </c>
      <c r="H4" s="198">
        <f t="shared" ref="H4:H30" si="2">G4*B4</f>
        <v>4980721</v>
      </c>
      <c r="I4" s="199">
        <v>85075</v>
      </c>
      <c r="J4" s="198">
        <f t="shared" ref="J4:J30" si="3">I4*B4</f>
        <v>4953066.5</v>
      </c>
      <c r="K4" s="200" t="s">
        <v>28</v>
      </c>
      <c r="L4" s="196"/>
    </row>
    <row r="5" spans="1:12">
      <c r="A5" s="201" t="s">
        <v>29</v>
      </c>
      <c r="B5" s="202">
        <v>21.6</v>
      </c>
      <c r="C5" s="203">
        <v>124318.55</v>
      </c>
      <c r="D5" s="204">
        <f t="shared" si="0"/>
        <v>2685280.68</v>
      </c>
      <c r="E5" s="203">
        <v>124793.55</v>
      </c>
      <c r="F5" s="204">
        <f t="shared" si="1"/>
        <v>2695540.68</v>
      </c>
      <c r="G5" s="203">
        <v>125268.55</v>
      </c>
      <c r="H5" s="204">
        <f t="shared" si="2"/>
        <v>2705800.68</v>
      </c>
      <c r="I5" s="203">
        <v>124793.55</v>
      </c>
      <c r="J5" s="204">
        <f t="shared" si="3"/>
        <v>2695540.68</v>
      </c>
      <c r="K5" s="205" t="s">
        <v>28</v>
      </c>
      <c r="L5" s="196"/>
    </row>
    <row r="6" spans="1:12">
      <c r="A6" s="206" t="s">
        <v>30</v>
      </c>
      <c r="B6" s="192">
        <v>37.549999999999997</v>
      </c>
      <c r="C6" s="207">
        <v>97739.450000000012</v>
      </c>
      <c r="D6" s="208">
        <f t="shared" si="0"/>
        <v>3670116.3475000001</v>
      </c>
      <c r="E6" s="207">
        <v>98214.450000000012</v>
      </c>
      <c r="F6" s="208">
        <f t="shared" si="1"/>
        <v>3687952.5975000001</v>
      </c>
      <c r="G6" s="207">
        <v>98689.450000000012</v>
      </c>
      <c r="H6" s="208">
        <f t="shared" si="2"/>
        <v>3705788.8475000001</v>
      </c>
      <c r="I6" s="207">
        <v>98214.450000000012</v>
      </c>
      <c r="J6" s="208">
        <f t="shared" si="3"/>
        <v>3687952.5975000001</v>
      </c>
      <c r="K6" s="195" t="s">
        <v>28</v>
      </c>
      <c r="L6" s="196"/>
    </row>
    <row r="7" spans="1:12">
      <c r="A7" s="191" t="s">
        <v>31</v>
      </c>
      <c r="B7" s="192">
        <v>56.58</v>
      </c>
      <c r="C7" s="193">
        <v>85027.5</v>
      </c>
      <c r="D7" s="194">
        <f t="shared" si="0"/>
        <v>4810855.95</v>
      </c>
      <c r="E7" s="193">
        <v>85502.5</v>
      </c>
      <c r="F7" s="194">
        <f t="shared" si="1"/>
        <v>4837731.45</v>
      </c>
      <c r="G7" s="193">
        <v>85977.5</v>
      </c>
      <c r="H7" s="194">
        <f t="shared" si="2"/>
        <v>4864606.95</v>
      </c>
      <c r="I7" s="193">
        <v>85502.5</v>
      </c>
      <c r="J7" s="194">
        <f t="shared" si="3"/>
        <v>4837731.45</v>
      </c>
      <c r="K7" s="195" t="s">
        <v>28</v>
      </c>
      <c r="L7" s="196"/>
    </row>
    <row r="8" spans="1:12" ht="15.75" thickBot="1">
      <c r="A8" s="209" t="s">
        <v>32</v>
      </c>
      <c r="B8" s="210">
        <v>58.22</v>
      </c>
      <c r="C8" s="211">
        <v>84600</v>
      </c>
      <c r="D8" s="212">
        <f t="shared" si="0"/>
        <v>4925412</v>
      </c>
      <c r="E8" s="211">
        <v>85075</v>
      </c>
      <c r="F8" s="212">
        <f t="shared" si="1"/>
        <v>4953066.5</v>
      </c>
      <c r="G8" s="211">
        <v>85550</v>
      </c>
      <c r="H8" s="213">
        <f t="shared" si="2"/>
        <v>4980721</v>
      </c>
      <c r="I8" s="199">
        <v>85075</v>
      </c>
      <c r="J8" s="198">
        <f t="shared" si="3"/>
        <v>4953066.5</v>
      </c>
      <c r="K8" s="200" t="s">
        <v>28</v>
      </c>
      <c r="L8" s="196"/>
    </row>
    <row r="9" spans="1:12">
      <c r="A9" s="201" t="s">
        <v>33</v>
      </c>
      <c r="B9" s="202">
        <v>21.6</v>
      </c>
      <c r="C9" s="203">
        <v>124318.55</v>
      </c>
      <c r="D9" s="204">
        <f t="shared" si="0"/>
        <v>2685280.68</v>
      </c>
      <c r="E9" s="203">
        <v>124793.55</v>
      </c>
      <c r="F9" s="204">
        <f t="shared" si="1"/>
        <v>2695540.68</v>
      </c>
      <c r="G9" s="203">
        <v>125268.55</v>
      </c>
      <c r="H9" s="204">
        <f t="shared" si="2"/>
        <v>2705800.68</v>
      </c>
      <c r="I9" s="203">
        <v>124793.55</v>
      </c>
      <c r="J9" s="204">
        <f t="shared" si="3"/>
        <v>2695540.68</v>
      </c>
      <c r="K9" s="205" t="s">
        <v>28</v>
      </c>
      <c r="L9" s="196"/>
    </row>
    <row r="10" spans="1:12">
      <c r="A10" s="206" t="s">
        <v>34</v>
      </c>
      <c r="B10" s="192">
        <v>37.549999999999997</v>
      </c>
      <c r="C10" s="207">
        <v>97739.450000000012</v>
      </c>
      <c r="D10" s="208">
        <f t="shared" si="0"/>
        <v>3670116.3475000001</v>
      </c>
      <c r="E10" s="207">
        <v>98214.450000000012</v>
      </c>
      <c r="F10" s="208">
        <f t="shared" si="1"/>
        <v>3687952.5975000001</v>
      </c>
      <c r="G10" s="207">
        <v>98689.450000000012</v>
      </c>
      <c r="H10" s="208">
        <f t="shared" si="2"/>
        <v>3705788.8475000001</v>
      </c>
      <c r="I10" s="207">
        <v>98214.450000000012</v>
      </c>
      <c r="J10" s="208">
        <f t="shared" si="3"/>
        <v>3687952.5975000001</v>
      </c>
      <c r="K10" s="195" t="s">
        <v>28</v>
      </c>
      <c r="L10" s="196"/>
    </row>
    <row r="11" spans="1:12">
      <c r="A11" s="191" t="s">
        <v>35</v>
      </c>
      <c r="B11" s="192">
        <v>56.58</v>
      </c>
      <c r="C11" s="193">
        <v>85027.5</v>
      </c>
      <c r="D11" s="194">
        <f t="shared" si="0"/>
        <v>4810855.95</v>
      </c>
      <c r="E11" s="193">
        <v>85502.5</v>
      </c>
      <c r="F11" s="194">
        <f t="shared" si="1"/>
        <v>4837731.45</v>
      </c>
      <c r="G11" s="193">
        <v>85977.5</v>
      </c>
      <c r="H11" s="194">
        <f t="shared" si="2"/>
        <v>4864606.95</v>
      </c>
      <c r="I11" s="193">
        <v>85502.5</v>
      </c>
      <c r="J11" s="194">
        <f t="shared" si="3"/>
        <v>4837731.45</v>
      </c>
      <c r="K11" s="195" t="s">
        <v>28</v>
      </c>
      <c r="L11" s="196"/>
    </row>
    <row r="12" spans="1:12" ht="15.75" thickBot="1">
      <c r="A12" s="209" t="s">
        <v>36</v>
      </c>
      <c r="B12" s="210">
        <v>58.22</v>
      </c>
      <c r="C12" s="211">
        <v>84600</v>
      </c>
      <c r="D12" s="212">
        <f t="shared" si="0"/>
        <v>4925412</v>
      </c>
      <c r="E12" s="211">
        <v>85075</v>
      </c>
      <c r="F12" s="212">
        <f t="shared" si="1"/>
        <v>4953066.5</v>
      </c>
      <c r="G12" s="211">
        <v>85550</v>
      </c>
      <c r="H12" s="213">
        <f t="shared" si="2"/>
        <v>4980721</v>
      </c>
      <c r="I12" s="199">
        <v>85075</v>
      </c>
      <c r="J12" s="198">
        <f t="shared" si="3"/>
        <v>4953066.5</v>
      </c>
      <c r="K12" s="200" t="s">
        <v>28</v>
      </c>
      <c r="L12" s="196"/>
    </row>
    <row r="13" spans="1:12">
      <c r="A13" s="206" t="s">
        <v>37</v>
      </c>
      <c r="B13" s="214">
        <v>21.6</v>
      </c>
      <c r="C13" s="215">
        <v>136311.35</v>
      </c>
      <c r="D13" s="216">
        <f t="shared" si="0"/>
        <v>2944325.16</v>
      </c>
      <c r="E13" s="215">
        <v>136786.35</v>
      </c>
      <c r="F13" s="216">
        <f t="shared" si="1"/>
        <v>2954585.16</v>
      </c>
      <c r="G13" s="215">
        <v>137261.35</v>
      </c>
      <c r="H13" s="216">
        <f t="shared" si="2"/>
        <v>2964845.16</v>
      </c>
      <c r="I13" s="215">
        <v>136786.35</v>
      </c>
      <c r="J13" s="216">
        <f t="shared" si="3"/>
        <v>2954585.16</v>
      </c>
      <c r="K13" s="217" t="s">
        <v>28</v>
      </c>
      <c r="L13" s="196"/>
    </row>
    <row r="14" spans="1:12">
      <c r="A14" s="191" t="s">
        <v>39</v>
      </c>
      <c r="B14" s="192">
        <v>37.549999999999997</v>
      </c>
      <c r="C14" s="215">
        <v>109618.25000000001</v>
      </c>
      <c r="D14" s="216">
        <f t="shared" si="0"/>
        <v>4116165.2875000001</v>
      </c>
      <c r="E14" s="215">
        <v>110093.25000000001</v>
      </c>
      <c r="F14" s="216">
        <f t="shared" si="1"/>
        <v>4134001.5375000001</v>
      </c>
      <c r="G14" s="215">
        <v>110568.25000000001</v>
      </c>
      <c r="H14" s="216">
        <f t="shared" si="2"/>
        <v>4151837.7875000001</v>
      </c>
      <c r="I14" s="215">
        <v>110093.25000000001</v>
      </c>
      <c r="J14" s="216">
        <f t="shared" si="3"/>
        <v>4134001.5375000001</v>
      </c>
      <c r="K14" s="217" t="s">
        <v>38</v>
      </c>
      <c r="L14" s="218"/>
    </row>
    <row r="15" spans="1:12">
      <c r="A15" s="191" t="s">
        <v>40</v>
      </c>
      <c r="B15" s="192">
        <v>56.58</v>
      </c>
      <c r="C15" s="215">
        <v>94625.35</v>
      </c>
      <c r="D15" s="216">
        <f t="shared" si="0"/>
        <v>5353902.3030000003</v>
      </c>
      <c r="E15" s="215">
        <v>95100.35</v>
      </c>
      <c r="F15" s="216">
        <f t="shared" si="1"/>
        <v>5380777.8030000003</v>
      </c>
      <c r="G15" s="215">
        <v>95575.35</v>
      </c>
      <c r="H15" s="216">
        <f t="shared" si="2"/>
        <v>5407653.3030000003</v>
      </c>
      <c r="I15" s="215">
        <v>95100.35</v>
      </c>
      <c r="J15" s="216">
        <f t="shared" si="3"/>
        <v>5380777.8030000003</v>
      </c>
      <c r="K15" s="217" t="s">
        <v>38</v>
      </c>
      <c r="L15" s="196"/>
    </row>
    <row r="16" spans="1:12" ht="15.75" thickBot="1">
      <c r="A16" s="209" t="s">
        <v>40</v>
      </c>
      <c r="B16" s="210">
        <v>58.22</v>
      </c>
      <c r="C16" s="211">
        <v>93985.049999999988</v>
      </c>
      <c r="D16" s="212">
        <f t="shared" si="0"/>
        <v>5471809.6109999996</v>
      </c>
      <c r="E16" s="211">
        <v>94935.049999999988</v>
      </c>
      <c r="F16" s="212">
        <f t="shared" si="1"/>
        <v>5527118.6109999996</v>
      </c>
      <c r="G16" s="211">
        <v>94935.049999999988</v>
      </c>
      <c r="H16" s="212">
        <f t="shared" si="2"/>
        <v>5527118.6109999996</v>
      </c>
      <c r="I16" s="211">
        <v>94460.049999999988</v>
      </c>
      <c r="J16" s="213">
        <f t="shared" si="3"/>
        <v>5499464.1109999996</v>
      </c>
      <c r="K16" s="219" t="s">
        <v>38</v>
      </c>
      <c r="L16" s="196"/>
    </row>
    <row r="17" spans="1:12" ht="18.75" customHeight="1">
      <c r="A17" s="206" t="s">
        <v>41</v>
      </c>
      <c r="B17" s="214">
        <v>21.6</v>
      </c>
      <c r="C17" s="215">
        <v>125567.79999999999</v>
      </c>
      <c r="D17" s="216">
        <f t="shared" si="0"/>
        <v>2712264.48</v>
      </c>
      <c r="E17" s="215">
        <v>126042.79999999999</v>
      </c>
      <c r="F17" s="216">
        <f t="shared" si="1"/>
        <v>2722524.48</v>
      </c>
      <c r="G17" s="215">
        <v>126517.79999999999</v>
      </c>
      <c r="H17" s="216">
        <f t="shared" si="2"/>
        <v>2732784.48</v>
      </c>
      <c r="I17" s="215">
        <v>126042.79999999999</v>
      </c>
      <c r="J17" s="216">
        <f t="shared" si="3"/>
        <v>2722524.48</v>
      </c>
      <c r="K17" s="217" t="s">
        <v>28</v>
      </c>
      <c r="L17" s="196"/>
    </row>
    <row r="18" spans="1:12">
      <c r="A18" s="191" t="s">
        <v>42</v>
      </c>
      <c r="B18" s="192">
        <v>37.549999999999997</v>
      </c>
      <c r="C18" s="215">
        <v>102800.1</v>
      </c>
      <c r="D18" s="216">
        <f t="shared" si="0"/>
        <v>3860143.7549999999</v>
      </c>
      <c r="E18" s="215">
        <v>103275.1</v>
      </c>
      <c r="F18" s="216">
        <f t="shared" si="1"/>
        <v>3877980.0049999999</v>
      </c>
      <c r="G18" s="215">
        <v>103750.1</v>
      </c>
      <c r="H18" s="216">
        <f t="shared" si="2"/>
        <v>3895816.2549999999</v>
      </c>
      <c r="I18" s="215">
        <v>103275.1</v>
      </c>
      <c r="J18" s="216">
        <f t="shared" si="3"/>
        <v>3877980.0049999999</v>
      </c>
      <c r="K18" s="217" t="s">
        <v>28</v>
      </c>
      <c r="L18" s="196"/>
    </row>
    <row r="19" spans="1:12">
      <c r="A19" s="191" t="s">
        <v>43</v>
      </c>
      <c r="B19" s="192">
        <v>56.58</v>
      </c>
      <c r="C19" s="215">
        <v>90080.55</v>
      </c>
      <c r="D19" s="216">
        <f t="shared" si="0"/>
        <v>5096757.5190000003</v>
      </c>
      <c r="E19" s="215">
        <v>90555.55</v>
      </c>
      <c r="F19" s="216">
        <f t="shared" si="1"/>
        <v>5123633.0190000003</v>
      </c>
      <c r="G19" s="215">
        <v>91030.55</v>
      </c>
      <c r="H19" s="216">
        <f t="shared" si="2"/>
        <v>5150508.5190000003</v>
      </c>
      <c r="I19" s="215">
        <v>90555.55</v>
      </c>
      <c r="J19" s="216">
        <f t="shared" si="3"/>
        <v>5123633.0190000003</v>
      </c>
      <c r="K19" s="217" t="s">
        <v>28</v>
      </c>
      <c r="L19" s="196"/>
    </row>
    <row r="20" spans="1:12" ht="15.75" thickBot="1">
      <c r="A20" s="209" t="s">
        <v>43</v>
      </c>
      <c r="B20" s="210">
        <v>58.22</v>
      </c>
      <c r="C20" s="211">
        <v>89534.3</v>
      </c>
      <c r="D20" s="212">
        <f t="shared" si="0"/>
        <v>5212686.9460000005</v>
      </c>
      <c r="E20" s="211">
        <v>90009.3</v>
      </c>
      <c r="F20" s="212">
        <f t="shared" si="1"/>
        <v>5240341.4460000005</v>
      </c>
      <c r="G20" s="211">
        <v>90484.3</v>
      </c>
      <c r="H20" s="212">
        <f t="shared" si="2"/>
        <v>5267995.9460000005</v>
      </c>
      <c r="I20" s="211">
        <v>90009.3</v>
      </c>
      <c r="J20" s="213">
        <f t="shared" si="3"/>
        <v>5240341.4460000005</v>
      </c>
      <c r="K20" s="219" t="s">
        <v>28</v>
      </c>
      <c r="L20" s="196"/>
    </row>
    <row r="21" spans="1:12">
      <c r="A21" s="206" t="s">
        <v>44</v>
      </c>
      <c r="B21" s="214">
        <v>21.6</v>
      </c>
      <c r="C21" s="215">
        <v>125567.79999999999</v>
      </c>
      <c r="D21" s="216">
        <f t="shared" si="0"/>
        <v>2712264.48</v>
      </c>
      <c r="E21" s="215">
        <v>126042.79999999999</v>
      </c>
      <c r="F21" s="216">
        <f t="shared" si="1"/>
        <v>2722524.48</v>
      </c>
      <c r="G21" s="215">
        <v>126517.79999999999</v>
      </c>
      <c r="H21" s="216">
        <f t="shared" si="2"/>
        <v>2732784.48</v>
      </c>
      <c r="I21" s="215">
        <v>126042.79999999999</v>
      </c>
      <c r="J21" s="216">
        <f t="shared" si="3"/>
        <v>2722524.48</v>
      </c>
      <c r="K21" s="217" t="s">
        <v>28</v>
      </c>
      <c r="L21" s="196"/>
    </row>
    <row r="22" spans="1:12">
      <c r="A22" s="191" t="s">
        <v>45</v>
      </c>
      <c r="B22" s="192">
        <v>37.549999999999997</v>
      </c>
      <c r="C22" s="215">
        <v>107860.75000000001</v>
      </c>
      <c r="D22" s="216">
        <f t="shared" si="0"/>
        <v>4050171.1625000001</v>
      </c>
      <c r="E22" s="215">
        <v>108334.80000000002</v>
      </c>
      <c r="F22" s="216">
        <f t="shared" si="1"/>
        <v>4067971.74</v>
      </c>
      <c r="G22" s="215">
        <v>108809.80000000002</v>
      </c>
      <c r="H22" s="216">
        <f t="shared" si="2"/>
        <v>4085807.99</v>
      </c>
      <c r="I22" s="215">
        <v>108334.80000000002</v>
      </c>
      <c r="J22" s="216">
        <f t="shared" si="3"/>
        <v>4067971.74</v>
      </c>
      <c r="K22" s="217" t="s">
        <v>46</v>
      </c>
      <c r="L22" s="218"/>
    </row>
    <row r="23" spans="1:12">
      <c r="A23" s="191" t="s">
        <v>47</v>
      </c>
      <c r="B23" s="192">
        <v>56.58</v>
      </c>
      <c r="C23" s="215">
        <v>92582.85</v>
      </c>
      <c r="D23" s="216">
        <f t="shared" si="0"/>
        <v>5238337.6529999999</v>
      </c>
      <c r="E23" s="215">
        <v>93057.85</v>
      </c>
      <c r="F23" s="216">
        <f t="shared" si="1"/>
        <v>5265213.1529999999</v>
      </c>
      <c r="G23" s="215">
        <v>93532.85</v>
      </c>
      <c r="H23" s="216">
        <f t="shared" si="2"/>
        <v>5292088.6529999999</v>
      </c>
      <c r="I23" s="215">
        <v>93057.85</v>
      </c>
      <c r="J23" s="216">
        <f t="shared" si="3"/>
        <v>5265213.1529999999</v>
      </c>
      <c r="K23" s="217" t="s">
        <v>46</v>
      </c>
      <c r="L23" s="196"/>
    </row>
    <row r="24" spans="1:12" ht="16.5" customHeight="1" thickBot="1">
      <c r="A24" s="209" t="s">
        <v>47</v>
      </c>
      <c r="B24" s="210">
        <v>58.22</v>
      </c>
      <c r="C24" s="211">
        <v>91942.55</v>
      </c>
      <c r="D24" s="212">
        <f t="shared" si="0"/>
        <v>5352895.2609999999</v>
      </c>
      <c r="E24" s="211">
        <v>92417.55</v>
      </c>
      <c r="F24" s="212">
        <f t="shared" si="1"/>
        <v>5380549.7609999999</v>
      </c>
      <c r="G24" s="211">
        <v>92892.55</v>
      </c>
      <c r="H24" s="212">
        <f t="shared" si="2"/>
        <v>5408204.2609999999</v>
      </c>
      <c r="I24" s="211">
        <v>92417.55</v>
      </c>
      <c r="J24" s="213">
        <f t="shared" si="3"/>
        <v>5380549.7609999999</v>
      </c>
      <c r="K24" s="219" t="s">
        <v>46</v>
      </c>
      <c r="L24" s="196"/>
    </row>
    <row r="25" spans="1:12">
      <c r="A25" s="206" t="s">
        <v>48</v>
      </c>
      <c r="B25" s="220">
        <v>21.6</v>
      </c>
      <c r="C25" s="221">
        <v>134363.85</v>
      </c>
      <c r="D25" s="222">
        <f t="shared" si="0"/>
        <v>2902259.16</v>
      </c>
      <c r="E25" s="221">
        <v>134838.85</v>
      </c>
      <c r="F25" s="222">
        <f t="shared" si="1"/>
        <v>2912519.16</v>
      </c>
      <c r="G25" s="203">
        <v>135313.85</v>
      </c>
      <c r="H25" s="216">
        <f t="shared" si="2"/>
        <v>2922779.16</v>
      </c>
      <c r="I25" s="221">
        <v>134838.85</v>
      </c>
      <c r="J25" s="223">
        <f t="shared" si="3"/>
        <v>2912519.16</v>
      </c>
      <c r="K25" s="224" t="s">
        <v>46</v>
      </c>
      <c r="L25" s="196"/>
    </row>
    <row r="26" spans="1:12">
      <c r="A26" s="191" t="s">
        <v>49</v>
      </c>
      <c r="B26" s="225">
        <v>37.549999999999997</v>
      </c>
      <c r="C26" s="226">
        <v>107860.75000000001</v>
      </c>
      <c r="D26" s="222">
        <f t="shared" si="0"/>
        <v>4050171.1625000001</v>
      </c>
      <c r="E26" s="226">
        <v>108335.75000000001</v>
      </c>
      <c r="F26" s="222">
        <f t="shared" si="1"/>
        <v>4068007.4125000001</v>
      </c>
      <c r="G26" s="215">
        <v>108809.80000000002</v>
      </c>
      <c r="H26" s="216">
        <f t="shared" si="2"/>
        <v>4085807.99</v>
      </c>
      <c r="I26" s="226">
        <v>108334.80000000002</v>
      </c>
      <c r="J26" s="227">
        <f t="shared" si="3"/>
        <v>4067971.74</v>
      </c>
      <c r="K26" s="224" t="s">
        <v>46</v>
      </c>
      <c r="L26" s="218"/>
    </row>
    <row r="27" spans="1:12">
      <c r="A27" s="191" t="s">
        <v>50</v>
      </c>
      <c r="B27" s="225">
        <v>56.58</v>
      </c>
      <c r="C27" s="226">
        <v>92582.85</v>
      </c>
      <c r="D27" s="222">
        <f t="shared" si="0"/>
        <v>5238337.6529999999</v>
      </c>
      <c r="E27" s="226">
        <v>93057.85</v>
      </c>
      <c r="F27" s="222">
        <f t="shared" si="1"/>
        <v>5265213.1529999999</v>
      </c>
      <c r="G27" s="215">
        <v>93532.85</v>
      </c>
      <c r="H27" s="216">
        <f t="shared" si="2"/>
        <v>5292088.6529999999</v>
      </c>
      <c r="I27" s="226">
        <v>93057.85</v>
      </c>
      <c r="J27" s="227">
        <f t="shared" si="3"/>
        <v>5265213.1529999999</v>
      </c>
      <c r="K27" s="224" t="s">
        <v>46</v>
      </c>
      <c r="L27" s="196"/>
    </row>
    <row r="28" spans="1:12" ht="15.75" thickBot="1">
      <c r="A28" s="209" t="s">
        <v>50</v>
      </c>
      <c r="B28" s="228">
        <v>58.22</v>
      </c>
      <c r="C28" s="229">
        <v>91942.55</v>
      </c>
      <c r="D28" s="230">
        <f t="shared" si="0"/>
        <v>5352895.2609999999</v>
      </c>
      <c r="E28" s="229">
        <v>92417.55</v>
      </c>
      <c r="F28" s="230">
        <f t="shared" si="1"/>
        <v>5380549.7609999999</v>
      </c>
      <c r="G28" s="211">
        <v>92892.55</v>
      </c>
      <c r="H28" s="212">
        <f t="shared" si="2"/>
        <v>5408204.2609999999</v>
      </c>
      <c r="I28" s="229">
        <v>92417.55</v>
      </c>
      <c r="J28" s="213">
        <f t="shared" si="3"/>
        <v>5380549.7609999999</v>
      </c>
      <c r="K28" s="231" t="s">
        <v>46</v>
      </c>
      <c r="L28" s="196"/>
    </row>
    <row r="29" spans="1:12">
      <c r="A29" s="191" t="s">
        <v>51</v>
      </c>
      <c r="B29" s="232">
        <v>35.67</v>
      </c>
      <c r="C29" s="221">
        <v>99914.95</v>
      </c>
      <c r="D29" s="233">
        <f t="shared" si="0"/>
        <v>3563966.2664999999</v>
      </c>
      <c r="E29" s="221">
        <v>100389.95</v>
      </c>
      <c r="F29" s="233">
        <f t="shared" si="1"/>
        <v>3580909.5164999999</v>
      </c>
      <c r="G29" s="203">
        <v>100864.95</v>
      </c>
      <c r="H29" s="223">
        <f t="shared" si="2"/>
        <v>3597852.7664999999</v>
      </c>
      <c r="I29" s="221">
        <v>100389.95</v>
      </c>
      <c r="J29" s="223">
        <f t="shared" si="3"/>
        <v>3580909.5164999999</v>
      </c>
      <c r="K29" s="234" t="s">
        <v>28</v>
      </c>
      <c r="L29" s="196"/>
    </row>
    <row r="30" spans="1:12" ht="15.75" thickBot="1">
      <c r="A30" s="209" t="s">
        <v>51</v>
      </c>
      <c r="B30" s="235">
        <v>37.090000000000003</v>
      </c>
      <c r="C30" s="236">
        <v>99117.89999999998</v>
      </c>
      <c r="D30" s="237">
        <f t="shared" si="0"/>
        <v>3676282.9109999994</v>
      </c>
      <c r="E30" s="236">
        <v>99592.89999999998</v>
      </c>
      <c r="F30" s="237">
        <f t="shared" si="1"/>
        <v>3693900.6609999994</v>
      </c>
      <c r="G30" s="199">
        <v>100067.89999999998</v>
      </c>
      <c r="H30" s="238">
        <f t="shared" si="2"/>
        <v>3711518.4109999994</v>
      </c>
      <c r="I30" s="236">
        <v>99592.89999999998</v>
      </c>
      <c r="J30" s="238">
        <f t="shared" si="3"/>
        <v>3693900.6609999994</v>
      </c>
      <c r="K30" s="239" t="s">
        <v>28</v>
      </c>
      <c r="L30" s="196"/>
    </row>
    <row r="31" spans="1:12">
      <c r="D31" s="240"/>
    </row>
    <row r="32" spans="1:12" ht="19.5" thickBot="1">
      <c r="A32" s="182" t="s">
        <v>133</v>
      </c>
      <c r="B32" s="183"/>
      <c r="C32" s="183"/>
      <c r="D32" s="183"/>
      <c r="E32" s="184"/>
      <c r="F32" s="183"/>
      <c r="G32" s="184"/>
      <c r="H32" s="184"/>
      <c r="I32" s="184"/>
      <c r="J32" s="184"/>
      <c r="K32" s="184"/>
    </row>
    <row r="33" spans="1:11" ht="37.5" customHeight="1" thickBot="1">
      <c r="A33" s="185" t="s">
        <v>19</v>
      </c>
      <c r="B33" s="186" t="s">
        <v>20</v>
      </c>
      <c r="C33" s="187" t="s">
        <v>21</v>
      </c>
      <c r="D33" s="186" t="s">
        <v>22</v>
      </c>
      <c r="E33" s="187" t="s">
        <v>23</v>
      </c>
      <c r="F33" s="186" t="s">
        <v>22</v>
      </c>
      <c r="G33" s="187" t="s">
        <v>24</v>
      </c>
      <c r="H33" s="186" t="s">
        <v>22</v>
      </c>
      <c r="I33" s="187" t="s">
        <v>25</v>
      </c>
      <c r="J33" s="186" t="s">
        <v>22</v>
      </c>
      <c r="K33" s="188" t="s">
        <v>26</v>
      </c>
    </row>
    <row r="34" spans="1:11">
      <c r="A34" s="191" t="s">
        <v>27</v>
      </c>
      <c r="B34" s="192">
        <v>56.58</v>
      </c>
      <c r="C34" s="193">
        <f>D34/B34</f>
        <v>80776.125</v>
      </c>
      <c r="D34" s="194">
        <v>4570313.1524999999</v>
      </c>
      <c r="E34" s="193">
        <f>F34/B34</f>
        <v>81227.375000000015</v>
      </c>
      <c r="F34" s="194">
        <v>4595844.8775000004</v>
      </c>
      <c r="G34" s="193">
        <f>H34/B34</f>
        <v>81678.625</v>
      </c>
      <c r="H34" s="194">
        <v>4621376.6025</v>
      </c>
      <c r="I34" s="193">
        <f>J34/B34</f>
        <v>81227.375000000015</v>
      </c>
      <c r="J34" s="194">
        <v>4595844.8775000004</v>
      </c>
      <c r="K34" s="195" t="s">
        <v>28</v>
      </c>
    </row>
    <row r="35" spans="1:11" ht="15.75" thickBot="1">
      <c r="A35" s="191" t="s">
        <v>27</v>
      </c>
      <c r="B35" s="197">
        <v>58.22</v>
      </c>
      <c r="C35" s="193">
        <f t="shared" ref="C35:C61" si="4">D35/B35</f>
        <v>80369.999999999985</v>
      </c>
      <c r="D35" s="198">
        <v>4679141.3999999994</v>
      </c>
      <c r="E35" s="199">
        <f t="shared" ref="E35:E61" si="5">F35/B35</f>
        <v>80821.25</v>
      </c>
      <c r="F35" s="198">
        <v>4705413.1749999998</v>
      </c>
      <c r="G35" s="199">
        <f t="shared" ref="G35:G61" si="6">H35/B35</f>
        <v>81272.5</v>
      </c>
      <c r="H35" s="198">
        <v>4731684.95</v>
      </c>
      <c r="I35" s="199">
        <f t="shared" ref="I35:I61" si="7">J35/B35</f>
        <v>80821.25</v>
      </c>
      <c r="J35" s="198">
        <v>4705413.1749999998</v>
      </c>
      <c r="K35" s="200" t="s">
        <v>28</v>
      </c>
    </row>
    <row r="36" spans="1:11">
      <c r="A36" s="201" t="s">
        <v>29</v>
      </c>
      <c r="B36" s="202">
        <v>21.6</v>
      </c>
      <c r="C36" s="203">
        <f t="shared" si="4"/>
        <v>118102.6225</v>
      </c>
      <c r="D36" s="204">
        <v>2551016.6460000002</v>
      </c>
      <c r="E36" s="203">
        <f t="shared" si="5"/>
        <v>118553.8725</v>
      </c>
      <c r="F36" s="204">
        <v>2560763.6460000002</v>
      </c>
      <c r="G36" s="203">
        <f t="shared" si="6"/>
        <v>119005.1225</v>
      </c>
      <c r="H36" s="204">
        <v>2570510.6460000002</v>
      </c>
      <c r="I36" s="203">
        <f t="shared" si="7"/>
        <v>118553.8725</v>
      </c>
      <c r="J36" s="204">
        <v>2560763.6460000002</v>
      </c>
      <c r="K36" s="205" t="s">
        <v>28</v>
      </c>
    </row>
    <row r="37" spans="1:11">
      <c r="A37" s="206" t="s">
        <v>30</v>
      </c>
      <c r="B37" s="192">
        <v>37.549999999999997</v>
      </c>
      <c r="C37" s="207">
        <f t="shared" si="4"/>
        <v>92852.477500000008</v>
      </c>
      <c r="D37" s="208">
        <v>3486610.530125</v>
      </c>
      <c r="E37" s="207">
        <f t="shared" si="5"/>
        <v>93303.727500000008</v>
      </c>
      <c r="F37" s="208">
        <v>3503554.967625</v>
      </c>
      <c r="G37" s="207">
        <f t="shared" si="6"/>
        <v>93754.977500000008</v>
      </c>
      <c r="H37" s="208">
        <v>3520499.405125</v>
      </c>
      <c r="I37" s="207">
        <f t="shared" si="7"/>
        <v>93303.727500000008</v>
      </c>
      <c r="J37" s="208">
        <v>3503554.967625</v>
      </c>
      <c r="K37" s="195" t="s">
        <v>28</v>
      </c>
    </row>
    <row r="38" spans="1:11">
      <c r="A38" s="191" t="s">
        <v>31</v>
      </c>
      <c r="B38" s="192">
        <v>56.58</v>
      </c>
      <c r="C38" s="193">
        <f t="shared" si="4"/>
        <v>80776.125</v>
      </c>
      <c r="D38" s="194">
        <v>4570313.1524999999</v>
      </c>
      <c r="E38" s="193">
        <f t="shared" si="5"/>
        <v>81227.375000000015</v>
      </c>
      <c r="F38" s="194">
        <v>4595844.8775000004</v>
      </c>
      <c r="G38" s="193">
        <f t="shared" si="6"/>
        <v>81678.625</v>
      </c>
      <c r="H38" s="194">
        <v>4621376.6025</v>
      </c>
      <c r="I38" s="193">
        <f t="shared" si="7"/>
        <v>81227.375000000015</v>
      </c>
      <c r="J38" s="194">
        <v>4595844.8775000004</v>
      </c>
      <c r="K38" s="195" t="s">
        <v>28</v>
      </c>
    </row>
    <row r="39" spans="1:11" ht="15.75" thickBot="1">
      <c r="A39" s="209" t="s">
        <v>32</v>
      </c>
      <c r="B39" s="210">
        <v>58.22</v>
      </c>
      <c r="C39" s="211">
        <f t="shared" si="4"/>
        <v>80369.999999999985</v>
      </c>
      <c r="D39" s="212">
        <v>4679141.3999999994</v>
      </c>
      <c r="E39" s="211">
        <f t="shared" si="5"/>
        <v>80821.25</v>
      </c>
      <c r="F39" s="212">
        <v>4705413.1749999998</v>
      </c>
      <c r="G39" s="211">
        <f t="shared" si="6"/>
        <v>81272.5</v>
      </c>
      <c r="H39" s="213">
        <v>4731684.95</v>
      </c>
      <c r="I39" s="199">
        <f t="shared" si="7"/>
        <v>80821.25</v>
      </c>
      <c r="J39" s="198">
        <v>4705413.1749999998</v>
      </c>
      <c r="K39" s="200" t="s">
        <v>28</v>
      </c>
    </row>
    <row r="40" spans="1:11">
      <c r="A40" s="201" t="s">
        <v>33</v>
      </c>
      <c r="B40" s="202">
        <v>21.6</v>
      </c>
      <c r="C40" s="203">
        <f t="shared" si="4"/>
        <v>118102.6225</v>
      </c>
      <c r="D40" s="204">
        <v>2551016.6460000002</v>
      </c>
      <c r="E40" s="203">
        <f t="shared" si="5"/>
        <v>118553.8725</v>
      </c>
      <c r="F40" s="204">
        <v>2560763.6460000002</v>
      </c>
      <c r="G40" s="203">
        <f t="shared" si="6"/>
        <v>119005.1225</v>
      </c>
      <c r="H40" s="204">
        <v>2570510.6460000002</v>
      </c>
      <c r="I40" s="203">
        <f t="shared" si="7"/>
        <v>118553.8725</v>
      </c>
      <c r="J40" s="204">
        <v>2560763.6460000002</v>
      </c>
      <c r="K40" s="205" t="s">
        <v>28</v>
      </c>
    </row>
    <row r="41" spans="1:11">
      <c r="A41" s="206" t="s">
        <v>34</v>
      </c>
      <c r="B41" s="192">
        <v>37.549999999999997</v>
      </c>
      <c r="C41" s="207">
        <f t="shared" si="4"/>
        <v>92852.477500000008</v>
      </c>
      <c r="D41" s="208">
        <v>3486610.530125</v>
      </c>
      <c r="E41" s="207">
        <f t="shared" si="5"/>
        <v>93303.727500000008</v>
      </c>
      <c r="F41" s="208">
        <v>3503554.967625</v>
      </c>
      <c r="G41" s="207">
        <f t="shared" si="6"/>
        <v>93754.977500000008</v>
      </c>
      <c r="H41" s="208">
        <v>3520499.405125</v>
      </c>
      <c r="I41" s="207">
        <f t="shared" si="7"/>
        <v>93303.727500000008</v>
      </c>
      <c r="J41" s="208">
        <v>3503554.967625</v>
      </c>
      <c r="K41" s="195" t="s">
        <v>28</v>
      </c>
    </row>
    <row r="42" spans="1:11">
      <c r="A42" s="191" t="s">
        <v>35</v>
      </c>
      <c r="B42" s="192">
        <v>56.58</v>
      </c>
      <c r="C42" s="193">
        <f t="shared" si="4"/>
        <v>80776.125</v>
      </c>
      <c r="D42" s="194">
        <v>4570313.1524999999</v>
      </c>
      <c r="E42" s="193">
        <f t="shared" si="5"/>
        <v>81227.375000000015</v>
      </c>
      <c r="F42" s="194">
        <v>4595844.8775000004</v>
      </c>
      <c r="G42" s="193">
        <f t="shared" si="6"/>
        <v>81678.625</v>
      </c>
      <c r="H42" s="194">
        <v>4621376.6025</v>
      </c>
      <c r="I42" s="193">
        <f t="shared" si="7"/>
        <v>81227.375000000015</v>
      </c>
      <c r="J42" s="194">
        <v>4595844.8775000004</v>
      </c>
      <c r="K42" s="195" t="s">
        <v>28</v>
      </c>
    </row>
    <row r="43" spans="1:11" ht="15.75" thickBot="1">
      <c r="A43" s="209" t="s">
        <v>36</v>
      </c>
      <c r="B43" s="210">
        <v>58.22</v>
      </c>
      <c r="C43" s="211">
        <f t="shared" si="4"/>
        <v>80369.999999999985</v>
      </c>
      <c r="D43" s="212">
        <v>4679141.3999999994</v>
      </c>
      <c r="E43" s="211">
        <f t="shared" si="5"/>
        <v>80821.25</v>
      </c>
      <c r="F43" s="212">
        <v>4705413.1749999998</v>
      </c>
      <c r="G43" s="211">
        <f t="shared" si="6"/>
        <v>81272.5</v>
      </c>
      <c r="H43" s="213">
        <v>4731684.95</v>
      </c>
      <c r="I43" s="199">
        <f t="shared" si="7"/>
        <v>80821.25</v>
      </c>
      <c r="J43" s="198">
        <v>4705413.1749999998</v>
      </c>
      <c r="K43" s="200" t="s">
        <v>28</v>
      </c>
    </row>
    <row r="44" spans="1:11">
      <c r="A44" s="206" t="s">
        <v>37</v>
      </c>
      <c r="B44" s="214">
        <v>21.6</v>
      </c>
      <c r="C44" s="215">
        <f t="shared" si="4"/>
        <v>129495.7825</v>
      </c>
      <c r="D44" s="216">
        <v>2797108.9020000002</v>
      </c>
      <c r="E44" s="215">
        <f t="shared" si="5"/>
        <v>129947.0325</v>
      </c>
      <c r="F44" s="216">
        <v>2806855.9020000002</v>
      </c>
      <c r="G44" s="215">
        <f t="shared" si="6"/>
        <v>130398.2825</v>
      </c>
      <c r="H44" s="216">
        <v>2816602.9020000002</v>
      </c>
      <c r="I44" s="215">
        <f t="shared" si="7"/>
        <v>129947.0325</v>
      </c>
      <c r="J44" s="216">
        <v>2806855.9020000002</v>
      </c>
      <c r="K44" s="217" t="s">
        <v>28</v>
      </c>
    </row>
    <row r="45" spans="1:11">
      <c r="A45" s="191" t="s">
        <v>39</v>
      </c>
      <c r="B45" s="192">
        <v>37.549999999999997</v>
      </c>
      <c r="C45" s="215">
        <f t="shared" si="4"/>
        <v>104137.33750000001</v>
      </c>
      <c r="D45" s="216">
        <v>3910357.0231249998</v>
      </c>
      <c r="E45" s="215">
        <f t="shared" si="5"/>
        <v>104588.58750000001</v>
      </c>
      <c r="F45" s="216">
        <v>3927301.4606249998</v>
      </c>
      <c r="G45" s="215">
        <f t="shared" si="6"/>
        <v>105039.83750000001</v>
      </c>
      <c r="H45" s="216">
        <v>3944245.8981249998</v>
      </c>
      <c r="I45" s="215">
        <f t="shared" si="7"/>
        <v>104588.58750000001</v>
      </c>
      <c r="J45" s="216">
        <v>3927301.4606249998</v>
      </c>
      <c r="K45" s="217" t="s">
        <v>38</v>
      </c>
    </row>
    <row r="46" spans="1:11">
      <c r="A46" s="191" t="s">
        <v>40</v>
      </c>
      <c r="B46" s="192">
        <v>56.58</v>
      </c>
      <c r="C46" s="215">
        <f t="shared" si="4"/>
        <v>89894.082500000004</v>
      </c>
      <c r="D46" s="216">
        <v>5086207.1878500003</v>
      </c>
      <c r="E46" s="215">
        <f t="shared" si="5"/>
        <v>90345.332500000004</v>
      </c>
      <c r="F46" s="216">
        <v>5111738.91285</v>
      </c>
      <c r="G46" s="215">
        <f t="shared" si="6"/>
        <v>90796.58249999999</v>
      </c>
      <c r="H46" s="216">
        <v>5137270.6378499996</v>
      </c>
      <c r="I46" s="215">
        <f t="shared" si="7"/>
        <v>90345.332500000004</v>
      </c>
      <c r="J46" s="216">
        <v>5111738.91285</v>
      </c>
      <c r="K46" s="217" t="s">
        <v>38</v>
      </c>
    </row>
    <row r="47" spans="1:11" ht="15.75" thickBot="1">
      <c r="A47" s="209" t="s">
        <v>40</v>
      </c>
      <c r="B47" s="210">
        <v>58.22</v>
      </c>
      <c r="C47" s="211">
        <f t="shared" si="4"/>
        <v>89285.797499999986</v>
      </c>
      <c r="D47" s="212">
        <v>5198219.1304499991</v>
      </c>
      <c r="E47" s="211">
        <f t="shared" si="5"/>
        <v>90188.297499999986</v>
      </c>
      <c r="F47" s="212">
        <v>5250762.6804499989</v>
      </c>
      <c r="G47" s="211">
        <f t="shared" si="6"/>
        <v>90188.297499999986</v>
      </c>
      <c r="H47" s="212">
        <v>5250762.6804499989</v>
      </c>
      <c r="I47" s="211">
        <f t="shared" si="7"/>
        <v>89737.047499999986</v>
      </c>
      <c r="J47" s="213">
        <v>5224490.9054499995</v>
      </c>
      <c r="K47" s="219" t="s">
        <v>38</v>
      </c>
    </row>
    <row r="48" spans="1:11">
      <c r="A48" s="206" t="s">
        <v>41</v>
      </c>
      <c r="B48" s="214">
        <v>21.6</v>
      </c>
      <c r="C48" s="215">
        <f t="shared" si="4"/>
        <v>119289.40999999999</v>
      </c>
      <c r="D48" s="216">
        <v>2576651.2560000001</v>
      </c>
      <c r="E48" s="215">
        <f t="shared" si="5"/>
        <v>119740.65999999999</v>
      </c>
      <c r="F48" s="216">
        <v>2586398.2560000001</v>
      </c>
      <c r="G48" s="215">
        <f t="shared" si="6"/>
        <v>120191.90999999999</v>
      </c>
      <c r="H48" s="216">
        <v>2596145.2560000001</v>
      </c>
      <c r="I48" s="215">
        <f t="shared" si="7"/>
        <v>119740.65999999999</v>
      </c>
      <c r="J48" s="216">
        <v>2586398.2560000001</v>
      </c>
      <c r="K48" s="217" t="s">
        <v>28</v>
      </c>
    </row>
    <row r="49" spans="1:11">
      <c r="A49" s="191" t="s">
        <v>42</v>
      </c>
      <c r="B49" s="192">
        <v>37.549999999999997</v>
      </c>
      <c r="C49" s="215">
        <f t="shared" si="4"/>
        <v>97660.095000000001</v>
      </c>
      <c r="D49" s="216">
        <v>3667136.5672499998</v>
      </c>
      <c r="E49" s="215">
        <f t="shared" si="5"/>
        <v>98111.345000000001</v>
      </c>
      <c r="F49" s="216">
        <v>3684081.0047499998</v>
      </c>
      <c r="G49" s="215">
        <f t="shared" si="6"/>
        <v>98562.595000000001</v>
      </c>
      <c r="H49" s="216">
        <v>3701025.4422499998</v>
      </c>
      <c r="I49" s="215">
        <f t="shared" si="7"/>
        <v>98111.345000000001</v>
      </c>
      <c r="J49" s="216">
        <v>3684081.0047499998</v>
      </c>
      <c r="K49" s="217" t="s">
        <v>28</v>
      </c>
    </row>
    <row r="50" spans="1:11">
      <c r="A50" s="191" t="s">
        <v>43</v>
      </c>
      <c r="B50" s="192">
        <v>56.58</v>
      </c>
      <c r="C50" s="215">
        <f t="shared" si="4"/>
        <v>85576.522500000006</v>
      </c>
      <c r="D50" s="216">
        <v>4841919.6430500001</v>
      </c>
      <c r="E50" s="215">
        <f t="shared" si="5"/>
        <v>86027.772499999992</v>
      </c>
      <c r="F50" s="216">
        <v>4867451.3680499997</v>
      </c>
      <c r="G50" s="215">
        <f t="shared" si="6"/>
        <v>86479.022500000006</v>
      </c>
      <c r="H50" s="216">
        <v>4892983.0930500003</v>
      </c>
      <c r="I50" s="215">
        <f t="shared" si="7"/>
        <v>86027.772499999992</v>
      </c>
      <c r="J50" s="216">
        <v>4867451.3680499997</v>
      </c>
      <c r="K50" s="217" t="s">
        <v>28</v>
      </c>
    </row>
    <row r="51" spans="1:11" ht="15.75" thickBot="1">
      <c r="A51" s="209" t="s">
        <v>43</v>
      </c>
      <c r="B51" s="210">
        <v>58.22</v>
      </c>
      <c r="C51" s="211">
        <f t="shared" si="4"/>
        <v>85057.585000000006</v>
      </c>
      <c r="D51" s="212">
        <v>4952052.5987</v>
      </c>
      <c r="E51" s="211">
        <f t="shared" si="5"/>
        <v>85508.835000000006</v>
      </c>
      <c r="F51" s="212">
        <v>4978324.3737000003</v>
      </c>
      <c r="G51" s="211">
        <f t="shared" si="6"/>
        <v>85960.084999999992</v>
      </c>
      <c r="H51" s="212">
        <v>5004596.1486999998</v>
      </c>
      <c r="I51" s="211">
        <f t="shared" si="7"/>
        <v>85508.835000000006</v>
      </c>
      <c r="J51" s="213">
        <v>4978324.3737000003</v>
      </c>
      <c r="K51" s="219" t="s">
        <v>28</v>
      </c>
    </row>
    <row r="52" spans="1:11">
      <c r="A52" s="206" t="s">
        <v>44</v>
      </c>
      <c r="B52" s="214">
        <v>21.6</v>
      </c>
      <c r="C52" s="215">
        <f t="shared" si="4"/>
        <v>119289.40999999999</v>
      </c>
      <c r="D52" s="216">
        <v>2576651.2560000001</v>
      </c>
      <c r="E52" s="215">
        <f t="shared" si="5"/>
        <v>119740.65999999999</v>
      </c>
      <c r="F52" s="216">
        <v>2586398.2560000001</v>
      </c>
      <c r="G52" s="215">
        <f t="shared" si="6"/>
        <v>120191.90999999999</v>
      </c>
      <c r="H52" s="216">
        <v>2596145.2560000001</v>
      </c>
      <c r="I52" s="215">
        <f t="shared" si="7"/>
        <v>119740.65999999999</v>
      </c>
      <c r="J52" s="216">
        <v>2586398.2560000001</v>
      </c>
      <c r="K52" s="217" t="s">
        <v>28</v>
      </c>
    </row>
    <row r="53" spans="1:11">
      <c r="A53" s="191" t="s">
        <v>45</v>
      </c>
      <c r="B53" s="192">
        <v>37.549999999999997</v>
      </c>
      <c r="C53" s="215">
        <f t="shared" si="4"/>
        <v>102467.71250000001</v>
      </c>
      <c r="D53" s="216">
        <v>3847662.6043750001</v>
      </c>
      <c r="E53" s="215">
        <f t="shared" si="5"/>
        <v>102918.06000000001</v>
      </c>
      <c r="F53" s="216">
        <v>3864573.1529999999</v>
      </c>
      <c r="G53" s="215">
        <f t="shared" si="6"/>
        <v>103369.31000000001</v>
      </c>
      <c r="H53" s="216">
        <v>3881517.5904999999</v>
      </c>
      <c r="I53" s="215">
        <f t="shared" si="7"/>
        <v>102918.06000000001</v>
      </c>
      <c r="J53" s="216">
        <v>3864573.1529999999</v>
      </c>
      <c r="K53" s="217" t="s">
        <v>46</v>
      </c>
    </row>
    <row r="54" spans="1:11">
      <c r="A54" s="191" t="s">
        <v>47</v>
      </c>
      <c r="B54" s="192">
        <v>56.58</v>
      </c>
      <c r="C54" s="215">
        <f t="shared" si="4"/>
        <v>87953.707500000004</v>
      </c>
      <c r="D54" s="216">
        <v>4976420.7703499999</v>
      </c>
      <c r="E54" s="215">
        <f t="shared" si="5"/>
        <v>88404.95749999999</v>
      </c>
      <c r="F54" s="216">
        <v>5001952.4953499995</v>
      </c>
      <c r="G54" s="215">
        <f t="shared" si="6"/>
        <v>88856.207500000004</v>
      </c>
      <c r="H54" s="216">
        <v>5027484.2203500001</v>
      </c>
      <c r="I54" s="215">
        <f t="shared" si="7"/>
        <v>88404.95749999999</v>
      </c>
      <c r="J54" s="216">
        <v>5001952.4953499995</v>
      </c>
      <c r="K54" s="217" t="s">
        <v>46</v>
      </c>
    </row>
    <row r="55" spans="1:11" ht="15.75" thickBot="1">
      <c r="A55" s="209" t="s">
        <v>47</v>
      </c>
      <c r="B55" s="210">
        <v>58.22</v>
      </c>
      <c r="C55" s="211">
        <f t="shared" si="4"/>
        <v>87345.422500000001</v>
      </c>
      <c r="D55" s="212">
        <v>5085250.4979499998</v>
      </c>
      <c r="E55" s="211">
        <f t="shared" si="5"/>
        <v>87796.672500000001</v>
      </c>
      <c r="F55" s="212">
        <v>5111522.2729500001</v>
      </c>
      <c r="G55" s="211">
        <f t="shared" si="6"/>
        <v>88247.922500000001</v>
      </c>
      <c r="H55" s="212">
        <v>5137794.0479499996</v>
      </c>
      <c r="I55" s="211">
        <f t="shared" si="7"/>
        <v>87796.672500000001</v>
      </c>
      <c r="J55" s="213">
        <v>5111522.2729500001</v>
      </c>
      <c r="K55" s="219" t="s">
        <v>46</v>
      </c>
    </row>
    <row r="56" spans="1:11">
      <c r="A56" s="206" t="s">
        <v>48</v>
      </c>
      <c r="B56" s="220">
        <v>21.6</v>
      </c>
      <c r="C56" s="221">
        <f t="shared" si="4"/>
        <v>127645.65749999999</v>
      </c>
      <c r="D56" s="222">
        <v>2757146.202</v>
      </c>
      <c r="E56" s="221">
        <f t="shared" si="5"/>
        <v>128096.90749999999</v>
      </c>
      <c r="F56" s="222">
        <v>2766893.202</v>
      </c>
      <c r="G56" s="203">
        <f t="shared" si="6"/>
        <v>128548.15749999999</v>
      </c>
      <c r="H56" s="216">
        <v>2776640.202</v>
      </c>
      <c r="I56" s="221">
        <f t="shared" si="7"/>
        <v>128096.90749999999</v>
      </c>
      <c r="J56" s="223">
        <v>2766893.202</v>
      </c>
      <c r="K56" s="224" t="s">
        <v>46</v>
      </c>
    </row>
    <row r="57" spans="1:11">
      <c r="A57" s="191" t="s">
        <v>49</v>
      </c>
      <c r="B57" s="225">
        <v>37.549999999999997</v>
      </c>
      <c r="C57" s="226">
        <f t="shared" si="4"/>
        <v>102467.71250000001</v>
      </c>
      <c r="D57" s="222">
        <v>3847662.6043750001</v>
      </c>
      <c r="E57" s="226">
        <f t="shared" si="5"/>
        <v>102918.96250000001</v>
      </c>
      <c r="F57" s="222">
        <v>3864607.0418750001</v>
      </c>
      <c r="G57" s="215">
        <f t="shared" si="6"/>
        <v>103369.31000000001</v>
      </c>
      <c r="H57" s="216">
        <v>3881517.5904999999</v>
      </c>
      <c r="I57" s="226">
        <f t="shared" si="7"/>
        <v>102918.06000000001</v>
      </c>
      <c r="J57" s="227">
        <v>3864573.1529999999</v>
      </c>
      <c r="K57" s="224" t="s">
        <v>46</v>
      </c>
    </row>
    <row r="58" spans="1:11">
      <c r="A58" s="191" t="s">
        <v>50</v>
      </c>
      <c r="B58" s="225">
        <v>56.58</v>
      </c>
      <c r="C58" s="226">
        <f t="shared" si="4"/>
        <v>87953.707500000004</v>
      </c>
      <c r="D58" s="222">
        <v>4976420.7703499999</v>
      </c>
      <c r="E58" s="226">
        <f t="shared" si="5"/>
        <v>88404.95749999999</v>
      </c>
      <c r="F58" s="222">
        <v>5001952.4953499995</v>
      </c>
      <c r="G58" s="215">
        <f t="shared" si="6"/>
        <v>88856.207500000004</v>
      </c>
      <c r="H58" s="216">
        <v>5027484.2203500001</v>
      </c>
      <c r="I58" s="226">
        <f t="shared" si="7"/>
        <v>88404.95749999999</v>
      </c>
      <c r="J58" s="227">
        <v>5001952.4953499995</v>
      </c>
      <c r="K58" s="224" t="s">
        <v>46</v>
      </c>
    </row>
    <row r="59" spans="1:11" ht="15.75" thickBot="1">
      <c r="A59" s="209" t="s">
        <v>50</v>
      </c>
      <c r="B59" s="228">
        <v>58.22</v>
      </c>
      <c r="C59" s="229">
        <f t="shared" si="4"/>
        <v>87345.422500000001</v>
      </c>
      <c r="D59" s="230">
        <v>5085250.4979499998</v>
      </c>
      <c r="E59" s="229">
        <f t="shared" si="5"/>
        <v>87796.672500000001</v>
      </c>
      <c r="F59" s="230">
        <v>5111522.2729500001</v>
      </c>
      <c r="G59" s="211">
        <f t="shared" si="6"/>
        <v>88247.922500000001</v>
      </c>
      <c r="H59" s="212">
        <v>5137794.0479499996</v>
      </c>
      <c r="I59" s="229">
        <f t="shared" si="7"/>
        <v>87796.672500000001</v>
      </c>
      <c r="J59" s="213">
        <v>5111522.2729500001</v>
      </c>
      <c r="K59" s="231" t="s">
        <v>46</v>
      </c>
    </row>
    <row r="60" spans="1:11">
      <c r="A60" s="191" t="s">
        <v>51</v>
      </c>
      <c r="B60" s="232">
        <v>35.67</v>
      </c>
      <c r="C60" s="221">
        <f t="shared" si="4"/>
        <v>94919.202499999999</v>
      </c>
      <c r="D60" s="233">
        <v>3385767.9531749999</v>
      </c>
      <c r="E60" s="221">
        <f t="shared" si="5"/>
        <v>95370.452499999985</v>
      </c>
      <c r="F60" s="233">
        <v>3401864.0406749998</v>
      </c>
      <c r="G60" s="203">
        <f t="shared" si="6"/>
        <v>95821.702499999985</v>
      </c>
      <c r="H60" s="223">
        <v>3417960.1281749997</v>
      </c>
      <c r="I60" s="221">
        <f t="shared" si="7"/>
        <v>95370.452499999985</v>
      </c>
      <c r="J60" s="223">
        <v>3401864.0406749998</v>
      </c>
      <c r="K60" s="234" t="s">
        <v>28</v>
      </c>
    </row>
    <row r="61" spans="1:11" ht="15.75" thickBot="1">
      <c r="A61" s="209" t="s">
        <v>51</v>
      </c>
      <c r="B61" s="235">
        <v>37.090000000000003</v>
      </c>
      <c r="C61" s="236">
        <f t="shared" si="4"/>
        <v>94162.004999999976</v>
      </c>
      <c r="D61" s="237">
        <v>3492468.7654499994</v>
      </c>
      <c r="E61" s="236">
        <f t="shared" si="5"/>
        <v>94613.254999999976</v>
      </c>
      <c r="F61" s="237">
        <v>3509205.6279499992</v>
      </c>
      <c r="G61" s="199">
        <f t="shared" si="6"/>
        <v>95064.504999999976</v>
      </c>
      <c r="H61" s="238">
        <v>3525942.4904499995</v>
      </c>
      <c r="I61" s="236">
        <f t="shared" si="7"/>
        <v>94613.254999999976</v>
      </c>
      <c r="J61" s="238">
        <v>3509205.6279499992</v>
      </c>
      <c r="K61" s="239" t="s">
        <v>28</v>
      </c>
    </row>
    <row r="63" spans="1:11" ht="19.5" thickBot="1">
      <c r="A63" s="182" t="s">
        <v>134</v>
      </c>
      <c r="B63" s="183"/>
      <c r="C63" s="183"/>
      <c r="D63" s="183"/>
      <c r="E63" s="184"/>
      <c r="F63" s="183"/>
      <c r="G63" s="184"/>
      <c r="H63" s="184"/>
      <c r="I63" s="184"/>
      <c r="J63" s="184"/>
      <c r="K63" s="184"/>
    </row>
    <row r="64" spans="1:11" ht="30.75" thickBot="1">
      <c r="A64" s="185" t="s">
        <v>19</v>
      </c>
      <c r="B64" s="186" t="s">
        <v>20</v>
      </c>
      <c r="C64" s="187" t="s">
        <v>21</v>
      </c>
      <c r="D64" s="186" t="s">
        <v>22</v>
      </c>
      <c r="E64" s="187" t="s">
        <v>23</v>
      </c>
      <c r="F64" s="186" t="s">
        <v>22</v>
      </c>
      <c r="G64" s="187" t="s">
        <v>24</v>
      </c>
      <c r="H64" s="186" t="s">
        <v>22</v>
      </c>
      <c r="I64" s="187" t="s">
        <v>25</v>
      </c>
      <c r="J64" s="186" t="s">
        <v>22</v>
      </c>
      <c r="K64" s="188" t="s">
        <v>26</v>
      </c>
    </row>
    <row r="65" spans="1:11">
      <c r="A65" s="191" t="s">
        <v>27</v>
      </c>
      <c r="B65" s="192">
        <v>56.58</v>
      </c>
      <c r="C65" s="193">
        <f>D65/B65</f>
        <v>93530.250000000015</v>
      </c>
      <c r="D65" s="194">
        <v>5291941.5450000009</v>
      </c>
      <c r="E65" s="193">
        <f>F65/B65</f>
        <v>94052.750000000015</v>
      </c>
      <c r="F65" s="194">
        <v>5321504.5950000007</v>
      </c>
      <c r="G65" s="193">
        <f>H65/B65</f>
        <v>94575.250000000015</v>
      </c>
      <c r="H65" s="194">
        <v>5351067.6450000005</v>
      </c>
      <c r="I65" s="193">
        <f>J65/B65</f>
        <v>94052.750000000015</v>
      </c>
      <c r="J65" s="194">
        <v>5321504.5950000007</v>
      </c>
      <c r="K65" s="195" t="s">
        <v>28</v>
      </c>
    </row>
    <row r="66" spans="1:11" ht="15.75" thickBot="1">
      <c r="A66" s="191" t="s">
        <v>27</v>
      </c>
      <c r="B66" s="197">
        <v>58.22</v>
      </c>
      <c r="C66" s="193">
        <f t="shared" ref="C66:C92" si="8">D66/B66</f>
        <v>93060</v>
      </c>
      <c r="D66" s="198">
        <v>5417953.2000000002</v>
      </c>
      <c r="E66" s="199">
        <f t="shared" ref="E66:E92" si="9">F66/B66</f>
        <v>93582.500000000015</v>
      </c>
      <c r="F66" s="198">
        <v>5448373.1500000004</v>
      </c>
      <c r="G66" s="199">
        <f t="shared" ref="G66:G92" si="10">H66/B66</f>
        <v>94105.000000000015</v>
      </c>
      <c r="H66" s="198">
        <v>5478793.1000000006</v>
      </c>
      <c r="I66" s="199">
        <f t="shared" ref="I66:I92" si="11">J66/B66</f>
        <v>93582.500000000015</v>
      </c>
      <c r="J66" s="198">
        <v>5448373.1500000004</v>
      </c>
      <c r="K66" s="200" t="s">
        <v>28</v>
      </c>
    </row>
    <row r="67" spans="1:11">
      <c r="A67" s="201" t="s">
        <v>29</v>
      </c>
      <c r="B67" s="202">
        <v>21.6</v>
      </c>
      <c r="C67" s="203">
        <f t="shared" si="8"/>
        <v>136750.40500000003</v>
      </c>
      <c r="D67" s="204">
        <v>2953808.7480000006</v>
      </c>
      <c r="E67" s="203">
        <f t="shared" si="9"/>
        <v>137272.90500000003</v>
      </c>
      <c r="F67" s="204">
        <v>2965094.7480000006</v>
      </c>
      <c r="G67" s="203">
        <f t="shared" si="10"/>
        <v>137795.40500000003</v>
      </c>
      <c r="H67" s="204">
        <v>2976380.7480000006</v>
      </c>
      <c r="I67" s="203">
        <f t="shared" si="11"/>
        <v>137272.90500000003</v>
      </c>
      <c r="J67" s="204">
        <v>2965094.7480000006</v>
      </c>
      <c r="K67" s="205" t="s">
        <v>28</v>
      </c>
    </row>
    <row r="68" spans="1:11">
      <c r="A68" s="206" t="s">
        <v>30</v>
      </c>
      <c r="B68" s="192">
        <v>37.549999999999997</v>
      </c>
      <c r="C68" s="207">
        <f t="shared" si="8"/>
        <v>107513.39500000002</v>
      </c>
      <c r="D68" s="208">
        <v>4037127.9822500004</v>
      </c>
      <c r="E68" s="207">
        <f t="shared" si="9"/>
        <v>108035.89500000002</v>
      </c>
      <c r="F68" s="208">
        <v>4056747.8572500004</v>
      </c>
      <c r="G68" s="207">
        <f t="shared" si="10"/>
        <v>108558.39500000002</v>
      </c>
      <c r="H68" s="208">
        <v>4076367.7322500004</v>
      </c>
      <c r="I68" s="207">
        <f t="shared" si="11"/>
        <v>108035.89500000002</v>
      </c>
      <c r="J68" s="208">
        <v>4056747.8572500004</v>
      </c>
      <c r="K68" s="195" t="s">
        <v>28</v>
      </c>
    </row>
    <row r="69" spans="1:11">
      <c r="A69" s="191" t="s">
        <v>31</v>
      </c>
      <c r="B69" s="192">
        <v>56.58</v>
      </c>
      <c r="C69" s="193">
        <f t="shared" si="8"/>
        <v>93530.250000000015</v>
      </c>
      <c r="D69" s="194">
        <v>5291941.5450000009</v>
      </c>
      <c r="E69" s="193">
        <f t="shared" si="9"/>
        <v>94052.750000000015</v>
      </c>
      <c r="F69" s="194">
        <v>5321504.5950000007</v>
      </c>
      <c r="G69" s="193">
        <f t="shared" si="10"/>
        <v>94575.250000000015</v>
      </c>
      <c r="H69" s="194">
        <v>5351067.6450000005</v>
      </c>
      <c r="I69" s="193">
        <f t="shared" si="11"/>
        <v>94052.750000000015</v>
      </c>
      <c r="J69" s="194">
        <v>5321504.5950000007</v>
      </c>
      <c r="K69" s="195" t="s">
        <v>28</v>
      </c>
    </row>
    <row r="70" spans="1:11" ht="15.75" thickBot="1">
      <c r="A70" s="209" t="s">
        <v>32</v>
      </c>
      <c r="B70" s="210">
        <v>58.22</v>
      </c>
      <c r="C70" s="211">
        <f t="shared" si="8"/>
        <v>93060</v>
      </c>
      <c r="D70" s="212">
        <v>5417953.2000000002</v>
      </c>
      <c r="E70" s="211">
        <f t="shared" si="9"/>
        <v>93582.500000000015</v>
      </c>
      <c r="F70" s="212">
        <v>5448373.1500000004</v>
      </c>
      <c r="G70" s="211">
        <f t="shared" si="10"/>
        <v>94105.000000000015</v>
      </c>
      <c r="H70" s="213">
        <v>5478793.1000000006</v>
      </c>
      <c r="I70" s="199">
        <f t="shared" si="11"/>
        <v>93582.500000000015</v>
      </c>
      <c r="J70" s="198">
        <v>5448373.1500000004</v>
      </c>
      <c r="K70" s="200" t="s">
        <v>28</v>
      </c>
    </row>
    <row r="71" spans="1:11">
      <c r="A71" s="201" t="s">
        <v>33</v>
      </c>
      <c r="B71" s="202">
        <v>21.6</v>
      </c>
      <c r="C71" s="203">
        <f t="shared" si="8"/>
        <v>136750.40500000003</v>
      </c>
      <c r="D71" s="204">
        <v>2953808.7480000006</v>
      </c>
      <c r="E71" s="203">
        <f t="shared" si="9"/>
        <v>137272.90500000003</v>
      </c>
      <c r="F71" s="204">
        <v>2965094.7480000006</v>
      </c>
      <c r="G71" s="203">
        <f t="shared" si="10"/>
        <v>137795.40500000003</v>
      </c>
      <c r="H71" s="204">
        <v>2976380.7480000006</v>
      </c>
      <c r="I71" s="203">
        <f t="shared" si="11"/>
        <v>137272.90500000003</v>
      </c>
      <c r="J71" s="204">
        <v>2965094.7480000006</v>
      </c>
      <c r="K71" s="205" t="s">
        <v>28</v>
      </c>
    </row>
    <row r="72" spans="1:11">
      <c r="A72" s="206" t="s">
        <v>34</v>
      </c>
      <c r="B72" s="192">
        <v>37.549999999999997</v>
      </c>
      <c r="C72" s="207">
        <f t="shared" si="8"/>
        <v>107513.39500000002</v>
      </c>
      <c r="D72" s="208">
        <v>4037127.9822500004</v>
      </c>
      <c r="E72" s="207">
        <f t="shared" si="9"/>
        <v>108035.89500000002</v>
      </c>
      <c r="F72" s="208">
        <v>4056747.8572500004</v>
      </c>
      <c r="G72" s="207">
        <f t="shared" si="10"/>
        <v>108558.39500000002</v>
      </c>
      <c r="H72" s="208">
        <v>4076367.7322500004</v>
      </c>
      <c r="I72" s="207">
        <f t="shared" si="11"/>
        <v>108035.89500000002</v>
      </c>
      <c r="J72" s="208">
        <v>4056747.8572500004</v>
      </c>
      <c r="K72" s="195" t="s">
        <v>28</v>
      </c>
    </row>
    <row r="73" spans="1:11">
      <c r="A73" s="191" t="s">
        <v>35</v>
      </c>
      <c r="B73" s="192">
        <v>56.58</v>
      </c>
      <c r="C73" s="193">
        <f t="shared" si="8"/>
        <v>93530.250000000015</v>
      </c>
      <c r="D73" s="194">
        <v>5291941.5450000009</v>
      </c>
      <c r="E73" s="193">
        <f t="shared" si="9"/>
        <v>94052.750000000015</v>
      </c>
      <c r="F73" s="194">
        <v>5321504.5950000007</v>
      </c>
      <c r="G73" s="193">
        <f t="shared" si="10"/>
        <v>94575.250000000015</v>
      </c>
      <c r="H73" s="194">
        <v>5351067.6450000005</v>
      </c>
      <c r="I73" s="193">
        <f t="shared" si="11"/>
        <v>94052.750000000015</v>
      </c>
      <c r="J73" s="194">
        <v>5321504.5950000007</v>
      </c>
      <c r="K73" s="195" t="s">
        <v>28</v>
      </c>
    </row>
    <row r="74" spans="1:11" ht="15.75" thickBot="1">
      <c r="A74" s="209" t="s">
        <v>36</v>
      </c>
      <c r="B74" s="210">
        <v>58.22</v>
      </c>
      <c r="C74" s="211">
        <f t="shared" si="8"/>
        <v>93060</v>
      </c>
      <c r="D74" s="212">
        <v>5417953.2000000002</v>
      </c>
      <c r="E74" s="211">
        <f t="shared" si="9"/>
        <v>93582.500000000015</v>
      </c>
      <c r="F74" s="212">
        <v>5448373.1500000004</v>
      </c>
      <c r="G74" s="211">
        <f t="shared" si="10"/>
        <v>94105.000000000015</v>
      </c>
      <c r="H74" s="213">
        <v>5478793.1000000006</v>
      </c>
      <c r="I74" s="199">
        <f t="shared" si="11"/>
        <v>93582.500000000015</v>
      </c>
      <c r="J74" s="198">
        <v>5448373.1500000004</v>
      </c>
      <c r="K74" s="200" t="s">
        <v>28</v>
      </c>
    </row>
    <row r="75" spans="1:11">
      <c r="A75" s="206" t="s">
        <v>37</v>
      </c>
      <c r="B75" s="214">
        <v>21.6</v>
      </c>
      <c r="C75" s="215">
        <f t="shared" si="8"/>
        <v>149942.48500000002</v>
      </c>
      <c r="D75" s="216">
        <v>3238757.6760000004</v>
      </c>
      <c r="E75" s="215">
        <f t="shared" si="9"/>
        <v>150464.98500000002</v>
      </c>
      <c r="F75" s="216">
        <v>3250043.6760000004</v>
      </c>
      <c r="G75" s="215">
        <f t="shared" si="10"/>
        <v>150987.48500000002</v>
      </c>
      <c r="H75" s="216">
        <v>3261329.6760000004</v>
      </c>
      <c r="I75" s="215">
        <f t="shared" si="11"/>
        <v>150464.98500000002</v>
      </c>
      <c r="J75" s="216">
        <v>3250043.6760000004</v>
      </c>
      <c r="K75" s="217" t="s">
        <v>28</v>
      </c>
    </row>
    <row r="76" spans="1:11">
      <c r="A76" s="191" t="s">
        <v>39</v>
      </c>
      <c r="B76" s="192">
        <v>37.549999999999997</v>
      </c>
      <c r="C76" s="215">
        <f t="shared" si="8"/>
        <v>120580.07500000001</v>
      </c>
      <c r="D76" s="216">
        <v>4527781.8162500001</v>
      </c>
      <c r="E76" s="215">
        <f t="shared" si="9"/>
        <v>121102.57500000001</v>
      </c>
      <c r="F76" s="216">
        <v>4547401.6912500001</v>
      </c>
      <c r="G76" s="215">
        <f t="shared" si="10"/>
        <v>121625.07500000001</v>
      </c>
      <c r="H76" s="216">
        <v>4567021.5662500001</v>
      </c>
      <c r="I76" s="215">
        <f t="shared" si="11"/>
        <v>121102.57500000001</v>
      </c>
      <c r="J76" s="216">
        <v>4547401.6912500001</v>
      </c>
      <c r="K76" s="217" t="s">
        <v>38</v>
      </c>
    </row>
    <row r="77" spans="1:11">
      <c r="A77" s="191" t="s">
        <v>40</v>
      </c>
      <c r="B77" s="192">
        <v>56.58</v>
      </c>
      <c r="C77" s="215">
        <f t="shared" si="8"/>
        <v>104087.88500000002</v>
      </c>
      <c r="D77" s="216">
        <v>5889292.5333000012</v>
      </c>
      <c r="E77" s="215">
        <f t="shared" si="9"/>
        <v>104610.38500000002</v>
      </c>
      <c r="F77" s="216">
        <v>5918855.583300001</v>
      </c>
      <c r="G77" s="215">
        <f t="shared" si="10"/>
        <v>105132.88500000002</v>
      </c>
      <c r="H77" s="216">
        <v>5948418.6333000008</v>
      </c>
      <c r="I77" s="215">
        <f t="shared" si="11"/>
        <v>104610.38500000002</v>
      </c>
      <c r="J77" s="216">
        <v>5918855.583300001</v>
      </c>
      <c r="K77" s="217" t="s">
        <v>38</v>
      </c>
    </row>
    <row r="78" spans="1:11" ht="15.75" thickBot="1">
      <c r="A78" s="209" t="s">
        <v>40</v>
      </c>
      <c r="B78" s="210">
        <v>58.22</v>
      </c>
      <c r="C78" s="211">
        <f t="shared" si="8"/>
        <v>103383.55500000001</v>
      </c>
      <c r="D78" s="212">
        <v>6018990.5721000005</v>
      </c>
      <c r="E78" s="211">
        <f t="shared" si="9"/>
        <v>104428.55499999999</v>
      </c>
      <c r="F78" s="212">
        <v>6079830.4720999999</v>
      </c>
      <c r="G78" s="211">
        <f t="shared" si="10"/>
        <v>104428.55499999999</v>
      </c>
      <c r="H78" s="212">
        <v>6079830.4720999999</v>
      </c>
      <c r="I78" s="211">
        <f t="shared" si="11"/>
        <v>103906.05499999999</v>
      </c>
      <c r="J78" s="213">
        <v>6049410.5220999997</v>
      </c>
      <c r="K78" s="219" t="s">
        <v>38</v>
      </c>
    </row>
    <row r="79" spans="1:11">
      <c r="A79" s="206" t="s">
        <v>41</v>
      </c>
      <c r="B79" s="214">
        <v>21.6</v>
      </c>
      <c r="C79" s="215">
        <f t="shared" si="8"/>
        <v>138124.58000000002</v>
      </c>
      <c r="D79" s="216">
        <v>2983490.9280000003</v>
      </c>
      <c r="E79" s="215">
        <f t="shared" si="9"/>
        <v>138647.08000000002</v>
      </c>
      <c r="F79" s="216">
        <v>2994776.9280000003</v>
      </c>
      <c r="G79" s="215">
        <f t="shared" si="10"/>
        <v>139169.58000000002</v>
      </c>
      <c r="H79" s="216">
        <v>3006062.9280000003</v>
      </c>
      <c r="I79" s="215">
        <f t="shared" si="11"/>
        <v>138647.08000000002</v>
      </c>
      <c r="J79" s="216">
        <v>2994776.9280000003</v>
      </c>
      <c r="K79" s="217" t="s">
        <v>28</v>
      </c>
    </row>
    <row r="80" spans="1:11">
      <c r="A80" s="191" t="s">
        <v>42</v>
      </c>
      <c r="B80" s="192">
        <v>37.549999999999997</v>
      </c>
      <c r="C80" s="215">
        <f t="shared" si="8"/>
        <v>113080.11</v>
      </c>
      <c r="D80" s="216">
        <v>4246158.1305</v>
      </c>
      <c r="E80" s="215">
        <f t="shared" si="9"/>
        <v>113602.61</v>
      </c>
      <c r="F80" s="216">
        <v>4265778.0055</v>
      </c>
      <c r="G80" s="215">
        <f t="shared" si="10"/>
        <v>114125.11</v>
      </c>
      <c r="H80" s="216">
        <v>4285397.8805</v>
      </c>
      <c r="I80" s="215">
        <f t="shared" si="11"/>
        <v>113602.61</v>
      </c>
      <c r="J80" s="216">
        <v>4265778.0055</v>
      </c>
      <c r="K80" s="217" t="s">
        <v>28</v>
      </c>
    </row>
    <row r="81" spans="1:11">
      <c r="A81" s="191" t="s">
        <v>43</v>
      </c>
      <c r="B81" s="192">
        <v>56.58</v>
      </c>
      <c r="C81" s="215">
        <f t="shared" si="8"/>
        <v>99088.60500000001</v>
      </c>
      <c r="D81" s="216">
        <v>5606433.2709000008</v>
      </c>
      <c r="E81" s="215">
        <f t="shared" si="9"/>
        <v>99611.10500000001</v>
      </c>
      <c r="F81" s="216">
        <v>5635996.3209000006</v>
      </c>
      <c r="G81" s="215">
        <f t="shared" si="10"/>
        <v>100133.60500000001</v>
      </c>
      <c r="H81" s="216">
        <v>5665559.3709000004</v>
      </c>
      <c r="I81" s="215">
        <f t="shared" si="11"/>
        <v>99611.10500000001</v>
      </c>
      <c r="J81" s="216">
        <v>5635996.3209000006</v>
      </c>
      <c r="K81" s="217" t="s">
        <v>28</v>
      </c>
    </row>
    <row r="82" spans="1:11" ht="15.75" thickBot="1">
      <c r="A82" s="209" t="s">
        <v>43</v>
      </c>
      <c r="B82" s="210">
        <v>58.22</v>
      </c>
      <c r="C82" s="211">
        <f t="shared" si="8"/>
        <v>98487.73000000001</v>
      </c>
      <c r="D82" s="212">
        <v>5733955.6406000005</v>
      </c>
      <c r="E82" s="211">
        <f t="shared" si="9"/>
        <v>99010.23000000001</v>
      </c>
      <c r="F82" s="212">
        <v>5764375.5906000007</v>
      </c>
      <c r="G82" s="211">
        <f t="shared" si="10"/>
        <v>99532.73000000001</v>
      </c>
      <c r="H82" s="212">
        <v>5794795.5406000009</v>
      </c>
      <c r="I82" s="211">
        <f t="shared" si="11"/>
        <v>99010.23000000001</v>
      </c>
      <c r="J82" s="213">
        <v>5764375.5906000007</v>
      </c>
      <c r="K82" s="219" t="s">
        <v>28</v>
      </c>
    </row>
    <row r="83" spans="1:11">
      <c r="A83" s="206" t="s">
        <v>44</v>
      </c>
      <c r="B83" s="214">
        <v>21.6</v>
      </c>
      <c r="C83" s="215">
        <f t="shared" si="8"/>
        <v>138124.58000000002</v>
      </c>
      <c r="D83" s="216">
        <v>2983490.9280000003</v>
      </c>
      <c r="E83" s="215">
        <f t="shared" si="9"/>
        <v>138647.08000000002</v>
      </c>
      <c r="F83" s="216">
        <v>2994776.9280000003</v>
      </c>
      <c r="G83" s="215">
        <f t="shared" si="10"/>
        <v>139169.58000000002</v>
      </c>
      <c r="H83" s="216">
        <v>3006062.9280000003</v>
      </c>
      <c r="I83" s="215">
        <f t="shared" si="11"/>
        <v>138647.08000000002</v>
      </c>
      <c r="J83" s="216">
        <v>2994776.9280000003</v>
      </c>
      <c r="K83" s="217" t="s">
        <v>28</v>
      </c>
    </row>
    <row r="84" spans="1:11">
      <c r="A84" s="191" t="s">
        <v>45</v>
      </c>
      <c r="B84" s="192">
        <v>37.549999999999997</v>
      </c>
      <c r="C84" s="215">
        <f t="shared" si="8"/>
        <v>118646.82500000003</v>
      </c>
      <c r="D84" s="216">
        <v>4455188.2787500005</v>
      </c>
      <c r="E84" s="215">
        <f t="shared" si="9"/>
        <v>119168.28000000003</v>
      </c>
      <c r="F84" s="216">
        <v>4474768.9140000008</v>
      </c>
      <c r="G84" s="215">
        <f t="shared" si="10"/>
        <v>119690.78000000003</v>
      </c>
      <c r="H84" s="216">
        <v>4494388.7890000008</v>
      </c>
      <c r="I84" s="215">
        <f t="shared" si="11"/>
        <v>119168.28000000003</v>
      </c>
      <c r="J84" s="216">
        <v>4474768.9140000008</v>
      </c>
      <c r="K84" s="217" t="s">
        <v>46</v>
      </c>
    </row>
    <row r="85" spans="1:11">
      <c r="A85" s="191" t="s">
        <v>47</v>
      </c>
      <c r="B85" s="192">
        <v>56.58</v>
      </c>
      <c r="C85" s="215">
        <f t="shared" si="8"/>
        <v>101841.13500000001</v>
      </c>
      <c r="D85" s="216">
        <v>5762171.4183</v>
      </c>
      <c r="E85" s="215">
        <f t="shared" si="9"/>
        <v>102363.63500000002</v>
      </c>
      <c r="F85" s="216">
        <v>5791734.4683000008</v>
      </c>
      <c r="G85" s="215">
        <f t="shared" si="10"/>
        <v>102886.13500000001</v>
      </c>
      <c r="H85" s="216">
        <v>5821297.5183000006</v>
      </c>
      <c r="I85" s="215">
        <f t="shared" si="11"/>
        <v>102363.63500000002</v>
      </c>
      <c r="J85" s="216">
        <v>5791734.4683000008</v>
      </c>
      <c r="K85" s="217" t="s">
        <v>46</v>
      </c>
    </row>
    <row r="86" spans="1:11" ht="15.75" thickBot="1">
      <c r="A86" s="209" t="s">
        <v>47</v>
      </c>
      <c r="B86" s="210">
        <v>58.22</v>
      </c>
      <c r="C86" s="211">
        <f t="shared" si="8"/>
        <v>101136.80500000001</v>
      </c>
      <c r="D86" s="212">
        <v>5888184.7871000003</v>
      </c>
      <c r="E86" s="211">
        <f t="shared" si="9"/>
        <v>101659.30500000001</v>
      </c>
      <c r="F86" s="212">
        <v>5918604.7371000005</v>
      </c>
      <c r="G86" s="211">
        <f t="shared" si="10"/>
        <v>102181.80500000001</v>
      </c>
      <c r="H86" s="212">
        <v>5949024.6871000007</v>
      </c>
      <c r="I86" s="211">
        <f t="shared" si="11"/>
        <v>101659.30500000001</v>
      </c>
      <c r="J86" s="213">
        <v>5918604.7371000005</v>
      </c>
      <c r="K86" s="219" t="s">
        <v>46</v>
      </c>
    </row>
    <row r="87" spans="1:11">
      <c r="A87" s="206" t="s">
        <v>48</v>
      </c>
      <c r="B87" s="220">
        <v>21.6</v>
      </c>
      <c r="C87" s="221">
        <f t="shared" si="8"/>
        <v>147800.23500000002</v>
      </c>
      <c r="D87" s="222">
        <v>3192485.0760000004</v>
      </c>
      <c r="E87" s="221">
        <f t="shared" si="9"/>
        <v>148322.73500000002</v>
      </c>
      <c r="F87" s="222">
        <v>3203771.0760000004</v>
      </c>
      <c r="G87" s="203">
        <f t="shared" si="10"/>
        <v>148845.23500000002</v>
      </c>
      <c r="H87" s="216">
        <v>3215057.0760000004</v>
      </c>
      <c r="I87" s="221">
        <f t="shared" si="11"/>
        <v>148322.73500000002</v>
      </c>
      <c r="J87" s="223">
        <v>3203771.0760000004</v>
      </c>
      <c r="K87" s="224" t="s">
        <v>46</v>
      </c>
    </row>
    <row r="88" spans="1:11">
      <c r="A88" s="191" t="s">
        <v>49</v>
      </c>
      <c r="B88" s="225">
        <v>37.549999999999997</v>
      </c>
      <c r="C88" s="226">
        <f t="shared" si="8"/>
        <v>118646.82500000003</v>
      </c>
      <c r="D88" s="222">
        <v>4455188.2787500005</v>
      </c>
      <c r="E88" s="226">
        <f t="shared" si="9"/>
        <v>119169.32500000003</v>
      </c>
      <c r="F88" s="222">
        <v>4474808.1537500005</v>
      </c>
      <c r="G88" s="215">
        <f t="shared" si="10"/>
        <v>119690.78000000003</v>
      </c>
      <c r="H88" s="216">
        <v>4494388.7890000008</v>
      </c>
      <c r="I88" s="226">
        <f t="shared" si="11"/>
        <v>119168.28000000003</v>
      </c>
      <c r="J88" s="227">
        <v>4474768.9140000008</v>
      </c>
      <c r="K88" s="224" t="s">
        <v>46</v>
      </c>
    </row>
    <row r="89" spans="1:11">
      <c r="A89" s="191" t="s">
        <v>50</v>
      </c>
      <c r="B89" s="225">
        <v>56.58</v>
      </c>
      <c r="C89" s="226">
        <f t="shared" si="8"/>
        <v>101841.13500000001</v>
      </c>
      <c r="D89" s="222">
        <v>5762171.4183</v>
      </c>
      <c r="E89" s="226">
        <f t="shared" si="9"/>
        <v>102363.63500000002</v>
      </c>
      <c r="F89" s="222">
        <v>5791734.4683000008</v>
      </c>
      <c r="G89" s="215">
        <f t="shared" si="10"/>
        <v>102886.13500000001</v>
      </c>
      <c r="H89" s="216">
        <v>5821297.5183000006</v>
      </c>
      <c r="I89" s="226">
        <f t="shared" si="11"/>
        <v>102363.63500000002</v>
      </c>
      <c r="J89" s="227">
        <v>5791734.4683000008</v>
      </c>
      <c r="K89" s="224" t="s">
        <v>46</v>
      </c>
    </row>
    <row r="90" spans="1:11" ht="15.75" thickBot="1">
      <c r="A90" s="209" t="s">
        <v>50</v>
      </c>
      <c r="B90" s="228">
        <v>58.22</v>
      </c>
      <c r="C90" s="229">
        <f t="shared" si="8"/>
        <v>101136.80500000001</v>
      </c>
      <c r="D90" s="230">
        <v>5888184.7871000003</v>
      </c>
      <c r="E90" s="229">
        <f t="shared" si="9"/>
        <v>101659.30500000001</v>
      </c>
      <c r="F90" s="230">
        <v>5918604.7371000005</v>
      </c>
      <c r="G90" s="211">
        <f t="shared" si="10"/>
        <v>102181.80500000001</v>
      </c>
      <c r="H90" s="212">
        <v>5949024.6871000007</v>
      </c>
      <c r="I90" s="229">
        <f t="shared" si="11"/>
        <v>101659.30500000001</v>
      </c>
      <c r="J90" s="213">
        <v>5918604.7371000005</v>
      </c>
      <c r="K90" s="231" t="s">
        <v>46</v>
      </c>
    </row>
    <row r="91" spans="1:11">
      <c r="A91" s="191" t="s">
        <v>51</v>
      </c>
      <c r="B91" s="232">
        <v>35.67</v>
      </c>
      <c r="C91" s="221">
        <f t="shared" si="8"/>
        <v>109906.44500000001</v>
      </c>
      <c r="D91" s="233">
        <v>3920362.8931500004</v>
      </c>
      <c r="E91" s="221">
        <f t="shared" si="9"/>
        <v>110428.94499999999</v>
      </c>
      <c r="F91" s="233">
        <v>3939000.4681500001</v>
      </c>
      <c r="G91" s="203">
        <f t="shared" si="10"/>
        <v>110951.44500000001</v>
      </c>
      <c r="H91" s="223">
        <v>3957638.0431500003</v>
      </c>
      <c r="I91" s="221">
        <f t="shared" si="11"/>
        <v>110428.94499999999</v>
      </c>
      <c r="J91" s="223">
        <v>3939000.4681500001</v>
      </c>
      <c r="K91" s="234" t="s">
        <v>28</v>
      </c>
    </row>
    <row r="92" spans="1:11" ht="15.75" thickBot="1">
      <c r="A92" s="209" t="s">
        <v>51</v>
      </c>
      <c r="B92" s="235">
        <v>37.090000000000003</v>
      </c>
      <c r="C92" s="236">
        <f t="shared" si="8"/>
        <v>109029.68999999999</v>
      </c>
      <c r="D92" s="237">
        <v>4043911.2020999999</v>
      </c>
      <c r="E92" s="236">
        <f t="shared" si="9"/>
        <v>109552.18999999999</v>
      </c>
      <c r="F92" s="237">
        <v>4063290.7270999998</v>
      </c>
      <c r="G92" s="199">
        <f t="shared" si="10"/>
        <v>110074.68999999999</v>
      </c>
      <c r="H92" s="238">
        <v>4082670.2520999997</v>
      </c>
      <c r="I92" s="236">
        <f t="shared" si="11"/>
        <v>109552.18999999999</v>
      </c>
      <c r="J92" s="238">
        <v>4063290.7270999998</v>
      </c>
      <c r="K92" s="239" t="s">
        <v>28</v>
      </c>
    </row>
    <row r="94" spans="1:11" ht="19.5" thickBot="1">
      <c r="A94" s="182" t="s">
        <v>142</v>
      </c>
      <c r="B94" s="183"/>
      <c r="C94" s="183"/>
      <c r="D94" s="183"/>
      <c r="E94" s="184"/>
      <c r="F94" s="183"/>
      <c r="G94" s="184"/>
      <c r="H94" s="184"/>
      <c r="I94" s="184"/>
      <c r="J94" s="184"/>
      <c r="K94" s="184"/>
    </row>
    <row r="95" spans="1:11" ht="30.75" thickBot="1">
      <c r="A95" s="185" t="s">
        <v>19</v>
      </c>
      <c r="B95" s="186" t="s">
        <v>20</v>
      </c>
      <c r="C95" s="187" t="s">
        <v>21</v>
      </c>
      <c r="D95" s="186" t="s">
        <v>22</v>
      </c>
      <c r="E95" s="187" t="s">
        <v>23</v>
      </c>
      <c r="F95" s="186" t="s">
        <v>22</v>
      </c>
      <c r="G95" s="187" t="s">
        <v>24</v>
      </c>
      <c r="H95" s="186" t="s">
        <v>22</v>
      </c>
      <c r="I95" s="187" t="s">
        <v>25</v>
      </c>
      <c r="J95" s="186" t="s">
        <v>22</v>
      </c>
      <c r="K95" s="188" t="s">
        <v>26</v>
      </c>
    </row>
    <row r="96" spans="1:11">
      <c r="A96" s="191" t="s">
        <v>27</v>
      </c>
      <c r="B96" s="192">
        <v>56.58</v>
      </c>
      <c r="C96" s="193">
        <f>D96/B96</f>
        <v>94380.525000000009</v>
      </c>
      <c r="D96" s="194">
        <v>5340050.1045000004</v>
      </c>
      <c r="E96" s="193">
        <f>F96/B96</f>
        <v>94907.775000000023</v>
      </c>
      <c r="F96" s="194">
        <v>5369881.909500001</v>
      </c>
      <c r="G96" s="193">
        <f>H96/B96</f>
        <v>95435.025000000009</v>
      </c>
      <c r="H96" s="194">
        <v>5399713.7145000007</v>
      </c>
      <c r="I96" s="193">
        <f>J96/B96</f>
        <v>94907.775000000023</v>
      </c>
      <c r="J96" s="194">
        <v>5369881.909500001</v>
      </c>
      <c r="K96" s="195" t="s">
        <v>28</v>
      </c>
    </row>
    <row r="97" spans="1:11" ht="15.75" thickBot="1">
      <c r="A97" s="191" t="s">
        <v>27</v>
      </c>
      <c r="B97" s="197">
        <v>58.22</v>
      </c>
      <c r="C97" s="193">
        <f t="shared" ref="C97:C123" si="12">D97/B97</f>
        <v>93906</v>
      </c>
      <c r="D97" s="198">
        <v>5467207.3200000003</v>
      </c>
      <c r="E97" s="199">
        <f t="shared" ref="E97:E123" si="13">F97/B97</f>
        <v>94433.250000000015</v>
      </c>
      <c r="F97" s="198">
        <v>5497903.8150000004</v>
      </c>
      <c r="G97" s="199">
        <f t="shared" ref="G97:G123" si="14">H97/B97</f>
        <v>94960.500000000015</v>
      </c>
      <c r="H97" s="198">
        <v>5528600.3100000005</v>
      </c>
      <c r="I97" s="199">
        <f t="shared" ref="I97:I123" si="15">J97/B97</f>
        <v>94433.250000000015</v>
      </c>
      <c r="J97" s="198">
        <v>5497903.8150000004</v>
      </c>
      <c r="K97" s="200" t="s">
        <v>28</v>
      </c>
    </row>
    <row r="98" spans="1:11">
      <c r="A98" s="201" t="s">
        <v>29</v>
      </c>
      <c r="B98" s="202">
        <v>21.6</v>
      </c>
      <c r="C98" s="203">
        <f t="shared" si="12"/>
        <v>137993.59050000002</v>
      </c>
      <c r="D98" s="204">
        <v>2980661.5548000005</v>
      </c>
      <c r="E98" s="203">
        <f t="shared" si="13"/>
        <v>138520.84050000002</v>
      </c>
      <c r="F98" s="204">
        <v>2992050.1548000006</v>
      </c>
      <c r="G98" s="203">
        <f t="shared" si="14"/>
        <v>139048.09049999999</v>
      </c>
      <c r="H98" s="204">
        <v>3003438.7548000002</v>
      </c>
      <c r="I98" s="203">
        <f t="shared" si="15"/>
        <v>138520.84050000002</v>
      </c>
      <c r="J98" s="204">
        <v>2992050.1548000006</v>
      </c>
      <c r="K98" s="205" t="s">
        <v>28</v>
      </c>
    </row>
    <row r="99" spans="1:11">
      <c r="A99" s="206" t="s">
        <v>30</v>
      </c>
      <c r="B99" s="192">
        <v>37.549999999999997</v>
      </c>
      <c r="C99" s="207">
        <f t="shared" si="12"/>
        <v>108490.78950000003</v>
      </c>
      <c r="D99" s="208">
        <v>4073829.1457250006</v>
      </c>
      <c r="E99" s="207">
        <f t="shared" si="13"/>
        <v>109018.03950000001</v>
      </c>
      <c r="F99" s="208">
        <v>4093627.3832250005</v>
      </c>
      <c r="G99" s="207">
        <f t="shared" si="14"/>
        <v>109545.28950000003</v>
      </c>
      <c r="H99" s="208">
        <v>4113425.6207250007</v>
      </c>
      <c r="I99" s="207">
        <f t="shared" si="15"/>
        <v>109018.03950000001</v>
      </c>
      <c r="J99" s="208">
        <v>4093627.3832250005</v>
      </c>
      <c r="K99" s="195" t="s">
        <v>28</v>
      </c>
    </row>
    <row r="100" spans="1:11">
      <c r="A100" s="191" t="s">
        <v>31</v>
      </c>
      <c r="B100" s="192">
        <v>56.58</v>
      </c>
      <c r="C100" s="193">
        <f t="shared" si="12"/>
        <v>94380.525000000009</v>
      </c>
      <c r="D100" s="194">
        <v>5340050.1045000004</v>
      </c>
      <c r="E100" s="193">
        <f t="shared" si="13"/>
        <v>94907.775000000023</v>
      </c>
      <c r="F100" s="194">
        <v>5369881.909500001</v>
      </c>
      <c r="G100" s="193">
        <f t="shared" si="14"/>
        <v>95435.025000000009</v>
      </c>
      <c r="H100" s="194">
        <v>5399713.7145000007</v>
      </c>
      <c r="I100" s="193">
        <f t="shared" si="15"/>
        <v>94907.775000000023</v>
      </c>
      <c r="J100" s="194">
        <v>5369881.909500001</v>
      </c>
      <c r="K100" s="195" t="s">
        <v>28</v>
      </c>
    </row>
    <row r="101" spans="1:11" ht="15.75" thickBot="1">
      <c r="A101" s="209" t="s">
        <v>32</v>
      </c>
      <c r="B101" s="210">
        <v>58.22</v>
      </c>
      <c r="C101" s="211">
        <f t="shared" si="12"/>
        <v>93906</v>
      </c>
      <c r="D101" s="212">
        <v>5467207.3200000003</v>
      </c>
      <c r="E101" s="211">
        <f t="shared" si="13"/>
        <v>94433.250000000015</v>
      </c>
      <c r="F101" s="212">
        <v>5497903.8150000004</v>
      </c>
      <c r="G101" s="211">
        <f t="shared" si="14"/>
        <v>94960.500000000015</v>
      </c>
      <c r="H101" s="213">
        <v>5528600.3100000005</v>
      </c>
      <c r="I101" s="199">
        <f t="shared" si="15"/>
        <v>94433.250000000015</v>
      </c>
      <c r="J101" s="198">
        <v>5497903.8150000004</v>
      </c>
      <c r="K101" s="200" t="s">
        <v>28</v>
      </c>
    </row>
    <row r="102" spans="1:11">
      <c r="A102" s="201" t="s">
        <v>33</v>
      </c>
      <c r="B102" s="202">
        <v>21.6</v>
      </c>
      <c r="C102" s="203">
        <f t="shared" si="12"/>
        <v>137993.59050000002</v>
      </c>
      <c r="D102" s="204">
        <v>2980661.5548000005</v>
      </c>
      <c r="E102" s="203">
        <f t="shared" si="13"/>
        <v>138520.84050000002</v>
      </c>
      <c r="F102" s="204">
        <v>2992050.1548000006</v>
      </c>
      <c r="G102" s="203">
        <f t="shared" si="14"/>
        <v>139048.09049999999</v>
      </c>
      <c r="H102" s="204">
        <v>3003438.7548000002</v>
      </c>
      <c r="I102" s="203">
        <f t="shared" si="15"/>
        <v>138520.84050000002</v>
      </c>
      <c r="J102" s="204">
        <v>2992050.1548000006</v>
      </c>
      <c r="K102" s="205" t="s">
        <v>28</v>
      </c>
    </row>
    <row r="103" spans="1:11">
      <c r="A103" s="206" t="s">
        <v>34</v>
      </c>
      <c r="B103" s="192">
        <v>37.549999999999997</v>
      </c>
      <c r="C103" s="207">
        <f t="shared" si="12"/>
        <v>108490.78950000003</v>
      </c>
      <c r="D103" s="208">
        <v>4073829.1457250006</v>
      </c>
      <c r="E103" s="207">
        <f t="shared" si="13"/>
        <v>109018.03950000001</v>
      </c>
      <c r="F103" s="208">
        <v>4093627.3832250005</v>
      </c>
      <c r="G103" s="207">
        <f t="shared" si="14"/>
        <v>109545.28950000003</v>
      </c>
      <c r="H103" s="208">
        <v>4113425.6207250007</v>
      </c>
      <c r="I103" s="207">
        <f t="shared" si="15"/>
        <v>109018.03950000001</v>
      </c>
      <c r="J103" s="208">
        <v>4093627.3832250005</v>
      </c>
      <c r="K103" s="195" t="s">
        <v>28</v>
      </c>
    </row>
    <row r="104" spans="1:11">
      <c r="A104" s="191" t="s">
        <v>35</v>
      </c>
      <c r="B104" s="192">
        <v>56.58</v>
      </c>
      <c r="C104" s="193">
        <f t="shared" si="12"/>
        <v>94380.525000000009</v>
      </c>
      <c r="D104" s="194">
        <v>5340050.1045000004</v>
      </c>
      <c r="E104" s="193">
        <f t="shared" si="13"/>
        <v>94907.775000000023</v>
      </c>
      <c r="F104" s="194">
        <v>5369881.909500001</v>
      </c>
      <c r="G104" s="193">
        <f t="shared" si="14"/>
        <v>95435.025000000009</v>
      </c>
      <c r="H104" s="194">
        <v>5399713.7145000007</v>
      </c>
      <c r="I104" s="193">
        <f t="shared" si="15"/>
        <v>94907.775000000023</v>
      </c>
      <c r="J104" s="194">
        <v>5369881.909500001</v>
      </c>
      <c r="K104" s="195" t="s">
        <v>28</v>
      </c>
    </row>
    <row r="105" spans="1:11" ht="15.75" thickBot="1">
      <c r="A105" s="209" t="s">
        <v>36</v>
      </c>
      <c r="B105" s="210">
        <v>58.22</v>
      </c>
      <c r="C105" s="211">
        <f t="shared" si="12"/>
        <v>93906</v>
      </c>
      <c r="D105" s="212">
        <v>5467207.3200000003</v>
      </c>
      <c r="E105" s="211">
        <f t="shared" si="13"/>
        <v>94433.250000000015</v>
      </c>
      <c r="F105" s="212">
        <v>5497903.8150000004</v>
      </c>
      <c r="G105" s="211">
        <f t="shared" si="14"/>
        <v>94960.500000000015</v>
      </c>
      <c r="H105" s="213">
        <v>5528600.3100000005</v>
      </c>
      <c r="I105" s="199">
        <f t="shared" si="15"/>
        <v>94433.250000000015</v>
      </c>
      <c r="J105" s="198">
        <v>5497903.8150000004</v>
      </c>
      <c r="K105" s="200" t="s">
        <v>28</v>
      </c>
    </row>
    <row r="106" spans="1:11">
      <c r="A106" s="206" t="s">
        <v>37</v>
      </c>
      <c r="B106" s="214">
        <v>21.6</v>
      </c>
      <c r="C106" s="215">
        <f t="shared" si="12"/>
        <v>151305.59850000002</v>
      </c>
      <c r="D106" s="216">
        <v>3268200.9276000005</v>
      </c>
      <c r="E106" s="215">
        <f t="shared" si="13"/>
        <v>151832.84850000002</v>
      </c>
      <c r="F106" s="216">
        <v>3279589.5276000006</v>
      </c>
      <c r="G106" s="215">
        <f t="shared" si="14"/>
        <v>152360.09849999999</v>
      </c>
      <c r="H106" s="216">
        <v>3290978.1276000002</v>
      </c>
      <c r="I106" s="215">
        <f t="shared" si="15"/>
        <v>151832.84850000002</v>
      </c>
      <c r="J106" s="216">
        <v>3279589.5276000006</v>
      </c>
      <c r="K106" s="217" t="s">
        <v>28</v>
      </c>
    </row>
    <row r="107" spans="1:11">
      <c r="A107" s="191" t="s">
        <v>39</v>
      </c>
      <c r="B107" s="192">
        <v>37.549999999999997</v>
      </c>
      <c r="C107" s="215">
        <f t="shared" si="12"/>
        <v>121676.25750000004</v>
      </c>
      <c r="D107" s="216">
        <v>4568943.4691250008</v>
      </c>
      <c r="E107" s="215">
        <f t="shared" si="13"/>
        <v>122203.50750000002</v>
      </c>
      <c r="F107" s="216">
        <v>4588741.7066250006</v>
      </c>
      <c r="G107" s="215">
        <f t="shared" si="14"/>
        <v>122730.75750000002</v>
      </c>
      <c r="H107" s="216">
        <v>4608539.9441250004</v>
      </c>
      <c r="I107" s="215">
        <f t="shared" si="15"/>
        <v>122203.50750000002</v>
      </c>
      <c r="J107" s="216">
        <v>4588741.7066250006</v>
      </c>
      <c r="K107" s="217" t="s">
        <v>38</v>
      </c>
    </row>
    <row r="108" spans="1:11">
      <c r="A108" s="191" t="s">
        <v>40</v>
      </c>
      <c r="B108" s="192">
        <v>56.58</v>
      </c>
      <c r="C108" s="215">
        <f t="shared" si="12"/>
        <v>105034.13850000002</v>
      </c>
      <c r="D108" s="216">
        <v>5942831.556330001</v>
      </c>
      <c r="E108" s="215">
        <f t="shared" si="13"/>
        <v>105561.38850000002</v>
      </c>
      <c r="F108" s="216">
        <v>5972663.3613300007</v>
      </c>
      <c r="G108" s="215">
        <f t="shared" si="14"/>
        <v>106088.63850000003</v>
      </c>
      <c r="H108" s="216">
        <v>6002495.1663300013</v>
      </c>
      <c r="I108" s="215">
        <f t="shared" si="15"/>
        <v>105561.38850000002</v>
      </c>
      <c r="J108" s="216">
        <v>5972663.3613300007</v>
      </c>
      <c r="K108" s="217" t="s">
        <v>38</v>
      </c>
    </row>
    <row r="109" spans="1:11" ht="15.75" thickBot="1">
      <c r="A109" s="209" t="s">
        <v>40</v>
      </c>
      <c r="B109" s="210">
        <v>58.22</v>
      </c>
      <c r="C109" s="211">
        <f t="shared" si="12"/>
        <v>104323.40549999999</v>
      </c>
      <c r="D109" s="212">
        <v>6073708.6682099998</v>
      </c>
      <c r="E109" s="211">
        <f t="shared" si="13"/>
        <v>105377.90550000001</v>
      </c>
      <c r="F109" s="212">
        <v>6135101.65821</v>
      </c>
      <c r="G109" s="211">
        <f t="shared" si="14"/>
        <v>105377.90550000001</v>
      </c>
      <c r="H109" s="212">
        <v>6135101.65821</v>
      </c>
      <c r="I109" s="211">
        <f t="shared" si="15"/>
        <v>104850.65549999999</v>
      </c>
      <c r="J109" s="213">
        <v>6104405.1632099999</v>
      </c>
      <c r="K109" s="219" t="s">
        <v>38</v>
      </c>
    </row>
    <row r="110" spans="1:11">
      <c r="A110" s="206" t="s">
        <v>41</v>
      </c>
      <c r="B110" s="214">
        <v>21.6</v>
      </c>
      <c r="C110" s="215">
        <f t="shared" si="12"/>
        <v>139380.258</v>
      </c>
      <c r="D110" s="216">
        <v>3010613.5728000002</v>
      </c>
      <c r="E110" s="215">
        <f t="shared" si="13"/>
        <v>139907.508</v>
      </c>
      <c r="F110" s="216">
        <v>3022002.1728000003</v>
      </c>
      <c r="G110" s="215">
        <f t="shared" si="14"/>
        <v>140434.758</v>
      </c>
      <c r="H110" s="216">
        <v>3033390.7728000004</v>
      </c>
      <c r="I110" s="215">
        <f t="shared" si="15"/>
        <v>139907.508</v>
      </c>
      <c r="J110" s="216">
        <v>3022002.1728000003</v>
      </c>
      <c r="K110" s="217" t="s">
        <v>28</v>
      </c>
    </row>
    <row r="111" spans="1:11">
      <c r="A111" s="191" t="s">
        <v>42</v>
      </c>
      <c r="B111" s="192">
        <v>37.549999999999997</v>
      </c>
      <c r="C111" s="215">
        <f t="shared" si="12"/>
        <v>114108.111</v>
      </c>
      <c r="D111" s="216">
        <v>4284759.5680499999</v>
      </c>
      <c r="E111" s="215">
        <f t="shared" si="13"/>
        <v>114635.36100000002</v>
      </c>
      <c r="F111" s="216">
        <v>4304557.8055500006</v>
      </c>
      <c r="G111" s="215">
        <f t="shared" si="14"/>
        <v>115162.61100000002</v>
      </c>
      <c r="H111" s="216">
        <v>4324356.0430500004</v>
      </c>
      <c r="I111" s="215">
        <f t="shared" si="15"/>
        <v>114635.36100000002</v>
      </c>
      <c r="J111" s="216">
        <v>4304557.8055500006</v>
      </c>
      <c r="K111" s="217" t="s">
        <v>28</v>
      </c>
    </row>
    <row r="112" spans="1:11">
      <c r="A112" s="191" t="s">
        <v>43</v>
      </c>
      <c r="B112" s="192">
        <v>56.58</v>
      </c>
      <c r="C112" s="215">
        <f t="shared" si="12"/>
        <v>99989.410500000027</v>
      </c>
      <c r="D112" s="216">
        <v>5657400.8460900011</v>
      </c>
      <c r="E112" s="215">
        <f t="shared" si="13"/>
        <v>100516.66050000001</v>
      </c>
      <c r="F112" s="216">
        <v>5687232.6510900008</v>
      </c>
      <c r="G112" s="215">
        <f t="shared" si="14"/>
        <v>101043.91050000001</v>
      </c>
      <c r="H112" s="216">
        <v>5717064.4560900005</v>
      </c>
      <c r="I112" s="215">
        <f t="shared" si="15"/>
        <v>100516.66050000001</v>
      </c>
      <c r="J112" s="216">
        <v>5687232.6510900008</v>
      </c>
      <c r="K112" s="217" t="s">
        <v>28</v>
      </c>
    </row>
    <row r="113" spans="1:12" ht="15.75" thickBot="1">
      <c r="A113" s="209" t="s">
        <v>43</v>
      </c>
      <c r="B113" s="210">
        <v>58.22</v>
      </c>
      <c r="C113" s="211">
        <f t="shared" si="12"/>
        <v>99383.073000000019</v>
      </c>
      <c r="D113" s="212">
        <v>5786082.5100600012</v>
      </c>
      <c r="E113" s="211">
        <f t="shared" si="13"/>
        <v>99910.323000000019</v>
      </c>
      <c r="F113" s="212">
        <v>5816779.0050600013</v>
      </c>
      <c r="G113" s="211">
        <f t="shared" si="14"/>
        <v>100437.57300000003</v>
      </c>
      <c r="H113" s="212">
        <v>5847475.5000600014</v>
      </c>
      <c r="I113" s="211">
        <f t="shared" si="15"/>
        <v>99910.323000000019</v>
      </c>
      <c r="J113" s="213">
        <v>5816779.0050600013</v>
      </c>
      <c r="K113" s="219" t="s">
        <v>28</v>
      </c>
    </row>
    <row r="114" spans="1:12">
      <c r="A114" s="206" t="s">
        <v>44</v>
      </c>
      <c r="B114" s="214">
        <v>21.6</v>
      </c>
      <c r="C114" s="215">
        <f t="shared" si="12"/>
        <v>139380.258</v>
      </c>
      <c r="D114" s="216">
        <v>3010613.5728000002</v>
      </c>
      <c r="E114" s="215">
        <f t="shared" si="13"/>
        <v>139907.508</v>
      </c>
      <c r="F114" s="216">
        <v>3022002.1728000003</v>
      </c>
      <c r="G114" s="215">
        <f t="shared" si="14"/>
        <v>140434.758</v>
      </c>
      <c r="H114" s="216">
        <v>3033390.7728000004</v>
      </c>
      <c r="I114" s="215">
        <f t="shared" si="15"/>
        <v>139907.508</v>
      </c>
      <c r="J114" s="216">
        <v>3022002.1728000003</v>
      </c>
      <c r="K114" s="217" t="s">
        <v>28</v>
      </c>
    </row>
    <row r="115" spans="1:12">
      <c r="A115" s="191" t="s">
        <v>45</v>
      </c>
      <c r="B115" s="192">
        <v>37.549999999999997</v>
      </c>
      <c r="C115" s="215">
        <f t="shared" si="12"/>
        <v>119725.43250000001</v>
      </c>
      <c r="D115" s="216">
        <v>4495689.9903750001</v>
      </c>
      <c r="E115" s="215">
        <f t="shared" si="13"/>
        <v>120251.62800000001</v>
      </c>
      <c r="F115" s="216">
        <v>4515448.6314000003</v>
      </c>
      <c r="G115" s="215">
        <f t="shared" si="14"/>
        <v>120778.87800000004</v>
      </c>
      <c r="H115" s="216">
        <v>4535246.868900001</v>
      </c>
      <c r="I115" s="215">
        <f t="shared" si="15"/>
        <v>120251.62800000001</v>
      </c>
      <c r="J115" s="216">
        <v>4515448.6314000003</v>
      </c>
      <c r="K115" s="217" t="s">
        <v>46</v>
      </c>
    </row>
    <row r="116" spans="1:12">
      <c r="A116" s="191" t="s">
        <v>47</v>
      </c>
      <c r="B116" s="192">
        <v>56.58</v>
      </c>
      <c r="C116" s="215">
        <f t="shared" si="12"/>
        <v>102766.9635</v>
      </c>
      <c r="D116" s="216">
        <v>5814554.79483</v>
      </c>
      <c r="E116" s="215">
        <f t="shared" si="13"/>
        <v>103294.21350000001</v>
      </c>
      <c r="F116" s="216">
        <v>5844386.5998300007</v>
      </c>
      <c r="G116" s="215">
        <f t="shared" si="14"/>
        <v>103821.46350000001</v>
      </c>
      <c r="H116" s="216">
        <v>5874218.4048300004</v>
      </c>
      <c r="I116" s="215">
        <f t="shared" si="15"/>
        <v>103294.21350000001</v>
      </c>
      <c r="J116" s="216">
        <v>5844386.5998300007</v>
      </c>
      <c r="K116" s="217" t="s">
        <v>46</v>
      </c>
    </row>
    <row r="117" spans="1:12" ht="15.75" thickBot="1">
      <c r="A117" s="209" t="s">
        <v>47</v>
      </c>
      <c r="B117" s="210">
        <v>58.22</v>
      </c>
      <c r="C117" s="211">
        <f t="shared" si="12"/>
        <v>102056.23050000001</v>
      </c>
      <c r="D117" s="212">
        <v>5941713.7397100003</v>
      </c>
      <c r="E117" s="211">
        <f t="shared" si="13"/>
        <v>102583.48050000001</v>
      </c>
      <c r="F117" s="212">
        <v>5972410.2347100005</v>
      </c>
      <c r="G117" s="211">
        <f t="shared" si="14"/>
        <v>103110.73050000001</v>
      </c>
      <c r="H117" s="212">
        <v>6003106.7297100006</v>
      </c>
      <c r="I117" s="211">
        <f t="shared" si="15"/>
        <v>102583.48050000001</v>
      </c>
      <c r="J117" s="213">
        <v>5972410.2347100005</v>
      </c>
      <c r="K117" s="219" t="s">
        <v>46</v>
      </c>
    </row>
    <row r="118" spans="1:12">
      <c r="A118" s="206" t="s">
        <v>48</v>
      </c>
      <c r="B118" s="220">
        <v>21.6</v>
      </c>
      <c r="C118" s="221">
        <f t="shared" si="12"/>
        <v>149143.87350000002</v>
      </c>
      <c r="D118" s="222">
        <v>3221507.6676000003</v>
      </c>
      <c r="E118" s="221">
        <f t="shared" si="13"/>
        <v>149671.12350000002</v>
      </c>
      <c r="F118" s="222">
        <v>3232896.2676000004</v>
      </c>
      <c r="G118" s="203">
        <f t="shared" si="14"/>
        <v>150198.37350000002</v>
      </c>
      <c r="H118" s="216">
        <v>3244284.8676000005</v>
      </c>
      <c r="I118" s="221">
        <f t="shared" si="15"/>
        <v>149671.12350000002</v>
      </c>
      <c r="J118" s="223">
        <v>3232896.2676000004</v>
      </c>
      <c r="K118" s="224" t="s">
        <v>46</v>
      </c>
    </row>
    <row r="119" spans="1:12">
      <c r="A119" s="191" t="s">
        <v>49</v>
      </c>
      <c r="B119" s="225">
        <v>37.549999999999997</v>
      </c>
      <c r="C119" s="226">
        <f t="shared" si="12"/>
        <v>119725.43250000001</v>
      </c>
      <c r="D119" s="222">
        <v>4495689.9903750001</v>
      </c>
      <c r="E119" s="226">
        <f t="shared" si="13"/>
        <v>120252.68250000002</v>
      </c>
      <c r="F119" s="222">
        <v>4515488.2278750008</v>
      </c>
      <c r="G119" s="215">
        <f t="shared" si="14"/>
        <v>120778.87800000004</v>
      </c>
      <c r="H119" s="216">
        <v>4535246.868900001</v>
      </c>
      <c r="I119" s="226">
        <f t="shared" si="15"/>
        <v>120251.62800000001</v>
      </c>
      <c r="J119" s="227">
        <v>4515448.6314000003</v>
      </c>
      <c r="K119" s="224" t="s">
        <v>46</v>
      </c>
    </row>
    <row r="120" spans="1:12">
      <c r="A120" s="191" t="s">
        <v>50</v>
      </c>
      <c r="B120" s="225">
        <v>56.58</v>
      </c>
      <c r="C120" s="226">
        <f t="shared" si="12"/>
        <v>102766.9635</v>
      </c>
      <c r="D120" s="222">
        <v>5814554.79483</v>
      </c>
      <c r="E120" s="226">
        <f t="shared" si="13"/>
        <v>103294.21350000001</v>
      </c>
      <c r="F120" s="222">
        <v>5844386.5998300007</v>
      </c>
      <c r="G120" s="215">
        <f t="shared" si="14"/>
        <v>103821.46350000001</v>
      </c>
      <c r="H120" s="216">
        <v>5874218.4048300004</v>
      </c>
      <c r="I120" s="226">
        <f t="shared" si="15"/>
        <v>103294.21350000001</v>
      </c>
      <c r="J120" s="227">
        <v>5844386.5998300007</v>
      </c>
      <c r="K120" s="224" t="s">
        <v>46</v>
      </c>
    </row>
    <row r="121" spans="1:12" ht="15.75" thickBot="1">
      <c r="A121" s="209" t="s">
        <v>50</v>
      </c>
      <c r="B121" s="228">
        <v>58.22</v>
      </c>
      <c r="C121" s="229">
        <f t="shared" si="12"/>
        <v>102056.23050000001</v>
      </c>
      <c r="D121" s="230">
        <v>5941713.7397100003</v>
      </c>
      <c r="E121" s="229">
        <f t="shared" si="13"/>
        <v>102583.48050000001</v>
      </c>
      <c r="F121" s="230">
        <v>5972410.2347100005</v>
      </c>
      <c r="G121" s="211">
        <f t="shared" si="14"/>
        <v>103110.73050000001</v>
      </c>
      <c r="H121" s="212">
        <v>6003106.7297100006</v>
      </c>
      <c r="I121" s="229">
        <f t="shared" si="15"/>
        <v>102583.48050000001</v>
      </c>
      <c r="J121" s="213">
        <v>5972410.2347100005</v>
      </c>
      <c r="K121" s="231" t="s">
        <v>46</v>
      </c>
    </row>
    <row r="122" spans="1:12">
      <c r="A122" s="191" t="s">
        <v>51</v>
      </c>
      <c r="B122" s="232">
        <v>35.67</v>
      </c>
      <c r="C122" s="221">
        <f t="shared" si="12"/>
        <v>110905.59449999999</v>
      </c>
      <c r="D122" s="233">
        <v>3956002.5558150001</v>
      </c>
      <c r="E122" s="221">
        <f t="shared" si="13"/>
        <v>111432.84450000001</v>
      </c>
      <c r="F122" s="233">
        <v>3974809.5633150004</v>
      </c>
      <c r="G122" s="203">
        <f t="shared" si="14"/>
        <v>111960.09450000001</v>
      </c>
      <c r="H122" s="223">
        <v>3993616.5708150002</v>
      </c>
      <c r="I122" s="221">
        <f t="shared" si="15"/>
        <v>111432.84450000001</v>
      </c>
      <c r="J122" s="223">
        <v>3974809.5633150004</v>
      </c>
      <c r="K122" s="234" t="s">
        <v>28</v>
      </c>
    </row>
    <row r="123" spans="1:12" ht="15.75" thickBot="1">
      <c r="A123" s="209" t="s">
        <v>51</v>
      </c>
      <c r="B123" s="235">
        <v>37.090000000000003</v>
      </c>
      <c r="C123" s="236">
        <f t="shared" si="12"/>
        <v>110020.86899999998</v>
      </c>
      <c r="D123" s="237">
        <v>4080674.0312099997</v>
      </c>
      <c r="E123" s="236">
        <f t="shared" si="13"/>
        <v>110548.11899999999</v>
      </c>
      <c r="F123" s="237">
        <v>4100229.7337099998</v>
      </c>
      <c r="G123" s="199">
        <f t="shared" si="14"/>
        <v>111075.36899999998</v>
      </c>
      <c r="H123" s="238">
        <v>4119785.4362099995</v>
      </c>
      <c r="I123" s="236">
        <f t="shared" si="15"/>
        <v>110548.11899999999</v>
      </c>
      <c r="J123" s="238">
        <v>4100229.7337099998</v>
      </c>
      <c r="K123" s="239" t="s">
        <v>28</v>
      </c>
    </row>
    <row r="125" spans="1:12" s="183" customFormat="1" ht="27.75" customHeight="1" thickBot="1">
      <c r="A125" s="182" t="s">
        <v>147</v>
      </c>
      <c r="E125" s="184"/>
      <c r="G125" s="184"/>
      <c r="H125" s="184"/>
      <c r="I125" s="184"/>
      <c r="J125" s="184"/>
      <c r="K125" s="184"/>
      <c r="L125" s="184"/>
    </row>
    <row r="126" spans="1:12" ht="45" customHeight="1" thickBot="1">
      <c r="A126" s="185" t="s">
        <v>19</v>
      </c>
      <c r="B126" s="186" t="s">
        <v>20</v>
      </c>
      <c r="C126" s="187" t="s">
        <v>21</v>
      </c>
      <c r="D126" s="186" t="s">
        <v>22</v>
      </c>
      <c r="E126" s="187" t="s">
        <v>23</v>
      </c>
      <c r="F126" s="186" t="s">
        <v>22</v>
      </c>
      <c r="G126" s="187" t="s">
        <v>24</v>
      </c>
      <c r="H126" s="186" t="s">
        <v>22</v>
      </c>
      <c r="I126" s="187" t="s">
        <v>25</v>
      </c>
      <c r="J126" s="186" t="s">
        <v>22</v>
      </c>
      <c r="K126" s="188" t="s">
        <v>26</v>
      </c>
      <c r="L126" s="189"/>
    </row>
    <row r="127" spans="1:12">
      <c r="A127" s="191" t="s">
        <v>27</v>
      </c>
      <c r="B127" s="192">
        <v>56.58</v>
      </c>
      <c r="C127" s="193">
        <f>D127/B127</f>
        <v>91829.700000000012</v>
      </c>
      <c r="D127" s="194">
        <v>5195724.4260000009</v>
      </c>
      <c r="E127" s="193">
        <f>F127/B127</f>
        <v>92342.700000000026</v>
      </c>
      <c r="F127" s="194">
        <v>5224749.9660000009</v>
      </c>
      <c r="G127" s="193">
        <f>H127/B127</f>
        <v>92855.700000000026</v>
      </c>
      <c r="H127" s="194">
        <v>5253775.506000001</v>
      </c>
      <c r="I127" s="193">
        <f>J127/B127</f>
        <v>92342.700000000026</v>
      </c>
      <c r="J127" s="194">
        <v>5224749.9660000009</v>
      </c>
      <c r="K127" s="195" t="s">
        <v>28</v>
      </c>
      <c r="L127" s="196"/>
    </row>
    <row r="128" spans="1:12" ht="15.75" thickBot="1">
      <c r="A128" s="191" t="s">
        <v>27</v>
      </c>
      <c r="B128" s="197">
        <v>58.22</v>
      </c>
      <c r="C128" s="193">
        <f t="shared" ref="C128:C154" si="16">D128/B128</f>
        <v>91368</v>
      </c>
      <c r="D128" s="198">
        <v>5319444.96</v>
      </c>
      <c r="E128" s="199">
        <f t="shared" ref="E128:E154" si="17">F128/B128</f>
        <v>91881</v>
      </c>
      <c r="F128" s="198">
        <v>5349311.82</v>
      </c>
      <c r="G128" s="199">
        <f t="shared" ref="G128:G154" si="18">H128/B128</f>
        <v>92394.000000000015</v>
      </c>
      <c r="H128" s="198">
        <v>5379178.6800000006</v>
      </c>
      <c r="I128" s="199">
        <f t="shared" ref="I128:I154" si="19">J128/B128</f>
        <v>91881</v>
      </c>
      <c r="J128" s="198">
        <v>5349311.82</v>
      </c>
      <c r="K128" s="200" t="s">
        <v>28</v>
      </c>
      <c r="L128" s="196"/>
    </row>
    <row r="129" spans="1:12">
      <c r="A129" s="201" t="s">
        <v>29</v>
      </c>
      <c r="B129" s="202">
        <v>21.6</v>
      </c>
      <c r="C129" s="203">
        <f t="shared" si="16"/>
        <v>134264.03400000001</v>
      </c>
      <c r="D129" s="204">
        <v>2900103.1344000003</v>
      </c>
      <c r="E129" s="203">
        <f t="shared" si="17"/>
        <v>134777.03399999999</v>
      </c>
      <c r="F129" s="204">
        <v>2911183.9344000001</v>
      </c>
      <c r="G129" s="203">
        <f t="shared" si="18"/>
        <v>135290.03400000001</v>
      </c>
      <c r="H129" s="204">
        <v>2922264.7344000004</v>
      </c>
      <c r="I129" s="203">
        <f t="shared" si="19"/>
        <v>134777.03399999999</v>
      </c>
      <c r="J129" s="204">
        <v>2911183.9344000001</v>
      </c>
      <c r="K129" s="205" t="s">
        <v>28</v>
      </c>
      <c r="L129" s="196"/>
    </row>
    <row r="130" spans="1:12">
      <c r="A130" s="206" t="s">
        <v>30</v>
      </c>
      <c r="B130" s="192">
        <v>37.549999999999997</v>
      </c>
      <c r="C130" s="207">
        <f t="shared" si="16"/>
        <v>105558.60600000001</v>
      </c>
      <c r="D130" s="208">
        <v>3963725.6553000002</v>
      </c>
      <c r="E130" s="207">
        <f t="shared" si="17"/>
        <v>106071.60600000003</v>
      </c>
      <c r="F130" s="208">
        <v>3982988.8053000006</v>
      </c>
      <c r="G130" s="207">
        <f t="shared" si="18"/>
        <v>106584.60600000001</v>
      </c>
      <c r="H130" s="208">
        <v>4002251.9553000005</v>
      </c>
      <c r="I130" s="207">
        <f t="shared" si="19"/>
        <v>106071.60600000003</v>
      </c>
      <c r="J130" s="208">
        <v>3982988.8053000006</v>
      </c>
      <c r="K130" s="195" t="s">
        <v>28</v>
      </c>
      <c r="L130" s="196"/>
    </row>
    <row r="131" spans="1:12">
      <c r="A131" s="191" t="s">
        <v>31</v>
      </c>
      <c r="B131" s="192">
        <v>56.58</v>
      </c>
      <c r="C131" s="193">
        <f t="shared" si="16"/>
        <v>91829.700000000012</v>
      </c>
      <c r="D131" s="194">
        <v>5195724.4260000009</v>
      </c>
      <c r="E131" s="193">
        <f t="shared" si="17"/>
        <v>92342.700000000026</v>
      </c>
      <c r="F131" s="194">
        <v>5224749.9660000009</v>
      </c>
      <c r="G131" s="193">
        <f t="shared" si="18"/>
        <v>92855.700000000026</v>
      </c>
      <c r="H131" s="194">
        <v>5253775.506000001</v>
      </c>
      <c r="I131" s="193">
        <f t="shared" si="19"/>
        <v>92342.700000000026</v>
      </c>
      <c r="J131" s="194">
        <v>5224749.9660000009</v>
      </c>
      <c r="K131" s="195" t="s">
        <v>28</v>
      </c>
      <c r="L131" s="196"/>
    </row>
    <row r="132" spans="1:12" ht="15.75" thickBot="1">
      <c r="A132" s="209" t="s">
        <v>32</v>
      </c>
      <c r="B132" s="210">
        <v>58.22</v>
      </c>
      <c r="C132" s="211">
        <f t="shared" si="16"/>
        <v>91368</v>
      </c>
      <c r="D132" s="212">
        <v>5319444.96</v>
      </c>
      <c r="E132" s="211">
        <f t="shared" si="17"/>
        <v>91881</v>
      </c>
      <c r="F132" s="212">
        <v>5349311.82</v>
      </c>
      <c r="G132" s="211">
        <f t="shared" si="18"/>
        <v>92394.000000000015</v>
      </c>
      <c r="H132" s="213">
        <v>5379178.6800000006</v>
      </c>
      <c r="I132" s="199">
        <f t="shared" si="19"/>
        <v>91881</v>
      </c>
      <c r="J132" s="198">
        <v>5349311.82</v>
      </c>
      <c r="K132" s="200" t="s">
        <v>28</v>
      </c>
      <c r="L132" s="196"/>
    </row>
    <row r="133" spans="1:12">
      <c r="A133" s="201" t="s">
        <v>33</v>
      </c>
      <c r="B133" s="202">
        <v>21.6</v>
      </c>
      <c r="C133" s="203">
        <f t="shared" si="16"/>
        <v>134264.03400000001</v>
      </c>
      <c r="D133" s="204">
        <v>2900103.1344000003</v>
      </c>
      <c r="E133" s="203">
        <f t="shared" si="17"/>
        <v>134777.03399999999</v>
      </c>
      <c r="F133" s="204">
        <v>2911183.9344000001</v>
      </c>
      <c r="G133" s="203">
        <f t="shared" si="18"/>
        <v>135290.03400000001</v>
      </c>
      <c r="H133" s="204">
        <v>2922264.7344000004</v>
      </c>
      <c r="I133" s="203">
        <f t="shared" si="19"/>
        <v>134777.03399999999</v>
      </c>
      <c r="J133" s="204">
        <v>2911183.9344000001</v>
      </c>
      <c r="K133" s="205" t="s">
        <v>28</v>
      </c>
      <c r="L133" s="196"/>
    </row>
    <row r="134" spans="1:12">
      <c r="A134" s="206" t="s">
        <v>34</v>
      </c>
      <c r="B134" s="192">
        <v>37.549999999999997</v>
      </c>
      <c r="C134" s="207">
        <f t="shared" si="16"/>
        <v>105558.60600000001</v>
      </c>
      <c r="D134" s="208">
        <v>3963725.6553000002</v>
      </c>
      <c r="E134" s="207">
        <f t="shared" si="17"/>
        <v>106071.60600000003</v>
      </c>
      <c r="F134" s="208">
        <v>3982988.8053000006</v>
      </c>
      <c r="G134" s="207">
        <f t="shared" si="18"/>
        <v>106584.60600000001</v>
      </c>
      <c r="H134" s="208">
        <v>4002251.9553000005</v>
      </c>
      <c r="I134" s="207">
        <f t="shared" si="19"/>
        <v>106071.60600000003</v>
      </c>
      <c r="J134" s="208">
        <v>3982988.8053000006</v>
      </c>
      <c r="K134" s="195" t="s">
        <v>28</v>
      </c>
      <c r="L134" s="196"/>
    </row>
    <row r="135" spans="1:12">
      <c r="A135" s="191" t="s">
        <v>35</v>
      </c>
      <c r="B135" s="192">
        <v>56.58</v>
      </c>
      <c r="C135" s="193">
        <f t="shared" si="16"/>
        <v>91829.700000000012</v>
      </c>
      <c r="D135" s="194">
        <v>5195724.4260000009</v>
      </c>
      <c r="E135" s="193">
        <f t="shared" si="17"/>
        <v>92342.700000000026</v>
      </c>
      <c r="F135" s="194">
        <v>5224749.9660000009</v>
      </c>
      <c r="G135" s="193">
        <f t="shared" si="18"/>
        <v>92855.700000000026</v>
      </c>
      <c r="H135" s="194">
        <v>5253775.506000001</v>
      </c>
      <c r="I135" s="193">
        <f t="shared" si="19"/>
        <v>92342.700000000026</v>
      </c>
      <c r="J135" s="194">
        <v>5224749.9660000009</v>
      </c>
      <c r="K135" s="195" t="s">
        <v>28</v>
      </c>
      <c r="L135" s="196"/>
    </row>
    <row r="136" spans="1:12" ht="15.75" thickBot="1">
      <c r="A136" s="209" t="s">
        <v>36</v>
      </c>
      <c r="B136" s="210">
        <v>58.22</v>
      </c>
      <c r="C136" s="211">
        <f t="shared" si="16"/>
        <v>91368</v>
      </c>
      <c r="D136" s="212">
        <v>5319444.96</v>
      </c>
      <c r="E136" s="211">
        <f t="shared" si="17"/>
        <v>91881</v>
      </c>
      <c r="F136" s="212">
        <v>5349311.82</v>
      </c>
      <c r="G136" s="211">
        <f t="shared" si="18"/>
        <v>92394.000000000015</v>
      </c>
      <c r="H136" s="213">
        <v>5379178.6800000006</v>
      </c>
      <c r="I136" s="199">
        <f t="shared" si="19"/>
        <v>91881</v>
      </c>
      <c r="J136" s="198">
        <v>5349311.82</v>
      </c>
      <c r="K136" s="200" t="s">
        <v>28</v>
      </c>
      <c r="L136" s="196"/>
    </row>
    <row r="137" spans="1:12">
      <c r="A137" s="206" t="s">
        <v>37</v>
      </c>
      <c r="B137" s="214">
        <v>21.6</v>
      </c>
      <c r="C137" s="215">
        <f t="shared" si="16"/>
        <v>147216.258</v>
      </c>
      <c r="D137" s="216">
        <v>3179871.1728000003</v>
      </c>
      <c r="E137" s="215">
        <f t="shared" si="17"/>
        <v>147729.25800000003</v>
      </c>
      <c r="F137" s="216">
        <v>3190951.9728000006</v>
      </c>
      <c r="G137" s="215">
        <f t="shared" si="18"/>
        <v>148242.258</v>
      </c>
      <c r="H137" s="216">
        <v>3202032.7728000004</v>
      </c>
      <c r="I137" s="215">
        <f t="shared" si="19"/>
        <v>147729.25800000003</v>
      </c>
      <c r="J137" s="216">
        <v>3190951.9728000006</v>
      </c>
      <c r="K137" s="217" t="s">
        <v>28</v>
      </c>
      <c r="L137" s="196"/>
    </row>
    <row r="138" spans="1:12">
      <c r="A138" s="191" t="s">
        <v>39</v>
      </c>
      <c r="B138" s="192">
        <v>37.549999999999997</v>
      </c>
      <c r="C138" s="215">
        <f t="shared" si="16"/>
        <v>118387.71000000004</v>
      </c>
      <c r="D138" s="216">
        <v>4445458.5105000008</v>
      </c>
      <c r="E138" s="215">
        <f t="shared" si="17"/>
        <v>118900.71000000002</v>
      </c>
      <c r="F138" s="216">
        <v>4464721.6605000002</v>
      </c>
      <c r="G138" s="215">
        <f t="shared" si="18"/>
        <v>119413.71000000002</v>
      </c>
      <c r="H138" s="216">
        <v>4483984.8105000006</v>
      </c>
      <c r="I138" s="215">
        <f t="shared" si="19"/>
        <v>118900.71000000002</v>
      </c>
      <c r="J138" s="216">
        <v>4464721.6605000002</v>
      </c>
      <c r="K138" s="217" t="s">
        <v>38</v>
      </c>
      <c r="L138" s="218"/>
    </row>
    <row r="139" spans="1:12">
      <c r="A139" s="191" t="s">
        <v>40</v>
      </c>
      <c r="B139" s="192">
        <v>56.58</v>
      </c>
      <c r="C139" s="215">
        <f t="shared" si="16"/>
        <v>102195.37800000001</v>
      </c>
      <c r="D139" s="216">
        <v>5782214.4872400006</v>
      </c>
      <c r="E139" s="215">
        <f t="shared" si="17"/>
        <v>102708.37800000001</v>
      </c>
      <c r="F139" s="216">
        <v>5811240.0272400007</v>
      </c>
      <c r="G139" s="215">
        <f t="shared" si="18"/>
        <v>103221.37800000001</v>
      </c>
      <c r="H139" s="216">
        <v>5840265.5672400007</v>
      </c>
      <c r="I139" s="215">
        <f t="shared" si="19"/>
        <v>102708.37800000001</v>
      </c>
      <c r="J139" s="216">
        <v>5811240.0272400007</v>
      </c>
      <c r="K139" s="217" t="s">
        <v>38</v>
      </c>
      <c r="L139" s="196"/>
    </row>
    <row r="140" spans="1:12" ht="15.75" thickBot="1">
      <c r="A140" s="209" t="s">
        <v>40</v>
      </c>
      <c r="B140" s="210">
        <v>58.22</v>
      </c>
      <c r="C140" s="211">
        <f t="shared" si="16"/>
        <v>101503.85400000001</v>
      </c>
      <c r="D140" s="212">
        <v>5909554.3798799999</v>
      </c>
      <c r="E140" s="211">
        <f t="shared" si="17"/>
        <v>102529.85399999999</v>
      </c>
      <c r="F140" s="212">
        <v>5969288.0998799996</v>
      </c>
      <c r="G140" s="211">
        <f t="shared" si="18"/>
        <v>102529.85399999999</v>
      </c>
      <c r="H140" s="212">
        <v>5969288.0998799996</v>
      </c>
      <c r="I140" s="211">
        <f t="shared" si="19"/>
        <v>102016.85400000001</v>
      </c>
      <c r="J140" s="213">
        <v>5939421.2398800002</v>
      </c>
      <c r="K140" s="219" t="s">
        <v>38</v>
      </c>
      <c r="L140" s="196"/>
    </row>
    <row r="141" spans="1:12" ht="18.75" customHeight="1">
      <c r="A141" s="206" t="s">
        <v>41</v>
      </c>
      <c r="B141" s="214">
        <v>21.6</v>
      </c>
      <c r="C141" s="215">
        <f t="shared" si="16"/>
        <v>135613.22399999999</v>
      </c>
      <c r="D141" s="216">
        <v>2929245.6384000001</v>
      </c>
      <c r="E141" s="215">
        <f t="shared" si="17"/>
        <v>136126.22400000002</v>
      </c>
      <c r="F141" s="216">
        <v>2940326.4384000003</v>
      </c>
      <c r="G141" s="215">
        <f t="shared" si="18"/>
        <v>136639.22399999999</v>
      </c>
      <c r="H141" s="216">
        <v>2951407.2384000001</v>
      </c>
      <c r="I141" s="215">
        <f t="shared" si="19"/>
        <v>136126.22400000002</v>
      </c>
      <c r="J141" s="216">
        <v>2940326.4384000003</v>
      </c>
      <c r="K141" s="217" t="s">
        <v>28</v>
      </c>
      <c r="L141" s="196"/>
    </row>
    <row r="142" spans="1:12">
      <c r="A142" s="191" t="s">
        <v>42</v>
      </c>
      <c r="B142" s="192">
        <v>37.549999999999997</v>
      </c>
      <c r="C142" s="215">
        <f t="shared" si="16"/>
        <v>111024.10800000001</v>
      </c>
      <c r="D142" s="216">
        <v>4168955.2554000001</v>
      </c>
      <c r="E142" s="215">
        <f t="shared" si="17"/>
        <v>111537.10800000001</v>
      </c>
      <c r="F142" s="216">
        <v>4188218.4054</v>
      </c>
      <c r="G142" s="215">
        <f t="shared" si="18"/>
        <v>112050.10800000001</v>
      </c>
      <c r="H142" s="216">
        <v>4207481.5554</v>
      </c>
      <c r="I142" s="215">
        <f t="shared" si="19"/>
        <v>111537.10800000001</v>
      </c>
      <c r="J142" s="216">
        <v>4188218.4054</v>
      </c>
      <c r="K142" s="217" t="s">
        <v>28</v>
      </c>
      <c r="L142" s="196"/>
    </row>
    <row r="143" spans="1:12">
      <c r="A143" s="191" t="s">
        <v>43</v>
      </c>
      <c r="B143" s="192">
        <v>56.58</v>
      </c>
      <c r="C143" s="215">
        <f t="shared" si="16"/>
        <v>97286.994000000006</v>
      </c>
      <c r="D143" s="216">
        <v>5504498.1205200003</v>
      </c>
      <c r="E143" s="215">
        <f t="shared" si="17"/>
        <v>97799.994000000006</v>
      </c>
      <c r="F143" s="216">
        <v>5533523.6605200004</v>
      </c>
      <c r="G143" s="215">
        <f t="shared" si="18"/>
        <v>98312.994000000006</v>
      </c>
      <c r="H143" s="216">
        <v>5562549.2005200004</v>
      </c>
      <c r="I143" s="215">
        <f t="shared" si="19"/>
        <v>97799.994000000006</v>
      </c>
      <c r="J143" s="216">
        <v>5533523.6605200004</v>
      </c>
      <c r="K143" s="217" t="s">
        <v>28</v>
      </c>
      <c r="L143" s="196"/>
    </row>
    <row r="144" spans="1:12" ht="15.75" thickBot="1">
      <c r="A144" s="209" t="s">
        <v>43</v>
      </c>
      <c r="B144" s="210">
        <v>58.22</v>
      </c>
      <c r="C144" s="211">
        <f t="shared" si="16"/>
        <v>96697.044000000024</v>
      </c>
      <c r="D144" s="212">
        <v>5629701.9016800011</v>
      </c>
      <c r="E144" s="211">
        <f t="shared" si="17"/>
        <v>97210.044000000009</v>
      </c>
      <c r="F144" s="212">
        <v>5659568.7616800005</v>
      </c>
      <c r="G144" s="211">
        <f t="shared" si="18"/>
        <v>97723.044000000009</v>
      </c>
      <c r="H144" s="212">
        <v>5689435.6216800008</v>
      </c>
      <c r="I144" s="211">
        <f t="shared" si="19"/>
        <v>97210.044000000009</v>
      </c>
      <c r="J144" s="213">
        <v>5659568.7616800005</v>
      </c>
      <c r="K144" s="219" t="s">
        <v>28</v>
      </c>
      <c r="L144" s="196"/>
    </row>
    <row r="145" spans="1:12">
      <c r="A145" s="206" t="s">
        <v>44</v>
      </c>
      <c r="B145" s="214">
        <v>21.6</v>
      </c>
      <c r="C145" s="215">
        <f t="shared" si="16"/>
        <v>135613.22399999999</v>
      </c>
      <c r="D145" s="216">
        <v>2929245.6384000001</v>
      </c>
      <c r="E145" s="215">
        <f t="shared" si="17"/>
        <v>136126.22400000002</v>
      </c>
      <c r="F145" s="216">
        <v>2940326.4384000003</v>
      </c>
      <c r="G145" s="215">
        <f t="shared" si="18"/>
        <v>136639.22399999999</v>
      </c>
      <c r="H145" s="216">
        <v>2951407.2384000001</v>
      </c>
      <c r="I145" s="215">
        <f t="shared" si="19"/>
        <v>136126.22400000002</v>
      </c>
      <c r="J145" s="216">
        <v>2940326.4384000003</v>
      </c>
      <c r="K145" s="217" t="s">
        <v>28</v>
      </c>
      <c r="L145" s="196"/>
    </row>
    <row r="146" spans="1:12">
      <c r="A146" s="191" t="s">
        <v>45</v>
      </c>
      <c r="B146" s="192">
        <v>37.549999999999997</v>
      </c>
      <c r="C146" s="215">
        <f t="shared" si="16"/>
        <v>116489.61000000003</v>
      </c>
      <c r="D146" s="216">
        <v>4374184.8555000005</v>
      </c>
      <c r="E146" s="215">
        <f t="shared" si="17"/>
        <v>117001.58400000003</v>
      </c>
      <c r="F146" s="216">
        <v>4393409.4792000009</v>
      </c>
      <c r="G146" s="215">
        <f t="shared" si="18"/>
        <v>117514.58400000002</v>
      </c>
      <c r="H146" s="216">
        <v>4412672.6292000003</v>
      </c>
      <c r="I146" s="215">
        <f t="shared" si="19"/>
        <v>117001.58400000003</v>
      </c>
      <c r="J146" s="216">
        <v>4393409.4792000009</v>
      </c>
      <c r="K146" s="217" t="s">
        <v>46</v>
      </c>
      <c r="L146" s="218"/>
    </row>
    <row r="147" spans="1:12">
      <c r="A147" s="191" t="s">
        <v>47</v>
      </c>
      <c r="B147" s="192">
        <v>56.58</v>
      </c>
      <c r="C147" s="215">
        <f t="shared" si="16"/>
        <v>99989.478000000003</v>
      </c>
      <c r="D147" s="216">
        <v>5657404.66524</v>
      </c>
      <c r="E147" s="215">
        <f t="shared" si="17"/>
        <v>100502.478</v>
      </c>
      <c r="F147" s="216">
        <v>5686430.20524</v>
      </c>
      <c r="G147" s="215">
        <f t="shared" si="18"/>
        <v>101015.478</v>
      </c>
      <c r="H147" s="216">
        <v>5715455.7452400001</v>
      </c>
      <c r="I147" s="215">
        <f t="shared" si="19"/>
        <v>100502.478</v>
      </c>
      <c r="J147" s="216">
        <v>5686430.20524</v>
      </c>
      <c r="K147" s="217" t="s">
        <v>46</v>
      </c>
      <c r="L147" s="196"/>
    </row>
    <row r="148" spans="1:12" ht="16.5" customHeight="1" thickBot="1">
      <c r="A148" s="209" t="s">
        <v>47</v>
      </c>
      <c r="B148" s="210">
        <v>58.22</v>
      </c>
      <c r="C148" s="211">
        <f t="shared" si="16"/>
        <v>99297.954000000012</v>
      </c>
      <c r="D148" s="212">
        <v>5781126.8818800002</v>
      </c>
      <c r="E148" s="211">
        <f t="shared" si="17"/>
        <v>99810.954000000012</v>
      </c>
      <c r="F148" s="212">
        <v>5810993.7418800006</v>
      </c>
      <c r="G148" s="211">
        <f t="shared" si="18"/>
        <v>100323.954</v>
      </c>
      <c r="H148" s="212">
        <v>5840860.60188</v>
      </c>
      <c r="I148" s="211">
        <f t="shared" si="19"/>
        <v>99810.954000000012</v>
      </c>
      <c r="J148" s="213">
        <v>5810993.7418800006</v>
      </c>
      <c r="K148" s="219" t="s">
        <v>46</v>
      </c>
      <c r="L148" s="196"/>
    </row>
    <row r="149" spans="1:12">
      <c r="A149" s="206" t="s">
        <v>48</v>
      </c>
      <c r="B149" s="220">
        <v>21.6</v>
      </c>
      <c r="C149" s="221">
        <f t="shared" si="16"/>
        <v>145112.95800000001</v>
      </c>
      <c r="D149" s="222">
        <v>3134439.8928000005</v>
      </c>
      <c r="E149" s="221">
        <f t="shared" si="17"/>
        <v>145625.95800000001</v>
      </c>
      <c r="F149" s="222">
        <v>3145520.6928000003</v>
      </c>
      <c r="G149" s="203">
        <f t="shared" si="18"/>
        <v>146138.95800000001</v>
      </c>
      <c r="H149" s="216">
        <v>3156601.4928000006</v>
      </c>
      <c r="I149" s="221">
        <f t="shared" si="19"/>
        <v>145625.95800000001</v>
      </c>
      <c r="J149" s="223">
        <v>3145520.6928000003</v>
      </c>
      <c r="K149" s="224" t="s">
        <v>46</v>
      </c>
      <c r="L149" s="196"/>
    </row>
    <row r="150" spans="1:12">
      <c r="A150" s="191" t="s">
        <v>49</v>
      </c>
      <c r="B150" s="225">
        <v>37.549999999999997</v>
      </c>
      <c r="C150" s="226">
        <f t="shared" si="16"/>
        <v>116489.61000000003</v>
      </c>
      <c r="D150" s="222">
        <v>4374184.8555000005</v>
      </c>
      <c r="E150" s="226">
        <f t="shared" si="17"/>
        <v>117002.61000000002</v>
      </c>
      <c r="F150" s="222">
        <v>4393448.0055</v>
      </c>
      <c r="G150" s="215">
        <f t="shared" si="18"/>
        <v>117514.58400000002</v>
      </c>
      <c r="H150" s="216">
        <v>4412672.6292000003</v>
      </c>
      <c r="I150" s="226">
        <f t="shared" si="19"/>
        <v>117001.58400000003</v>
      </c>
      <c r="J150" s="227">
        <v>4393409.4792000009</v>
      </c>
      <c r="K150" s="224" t="s">
        <v>46</v>
      </c>
      <c r="L150" s="218"/>
    </row>
    <row r="151" spans="1:12">
      <c r="A151" s="191" t="s">
        <v>50</v>
      </c>
      <c r="B151" s="225">
        <v>56.58</v>
      </c>
      <c r="C151" s="226">
        <f t="shared" si="16"/>
        <v>99989.478000000003</v>
      </c>
      <c r="D151" s="222">
        <v>5657404.66524</v>
      </c>
      <c r="E151" s="226">
        <f t="shared" si="17"/>
        <v>100502.478</v>
      </c>
      <c r="F151" s="222">
        <v>5686430.20524</v>
      </c>
      <c r="G151" s="215">
        <f t="shared" si="18"/>
        <v>101015.478</v>
      </c>
      <c r="H151" s="216">
        <v>5715455.7452400001</v>
      </c>
      <c r="I151" s="226">
        <f t="shared" si="19"/>
        <v>100502.478</v>
      </c>
      <c r="J151" s="227">
        <v>5686430.20524</v>
      </c>
      <c r="K151" s="224" t="s">
        <v>46</v>
      </c>
      <c r="L151" s="196"/>
    </row>
    <row r="152" spans="1:12" ht="15.75" thickBot="1">
      <c r="A152" s="209" t="s">
        <v>50</v>
      </c>
      <c r="B152" s="228">
        <v>58.22</v>
      </c>
      <c r="C152" s="229">
        <f t="shared" si="16"/>
        <v>99297.954000000012</v>
      </c>
      <c r="D152" s="230">
        <v>5781126.8818800002</v>
      </c>
      <c r="E152" s="229">
        <f t="shared" si="17"/>
        <v>99810.954000000012</v>
      </c>
      <c r="F152" s="230">
        <v>5810993.7418800006</v>
      </c>
      <c r="G152" s="211">
        <f t="shared" si="18"/>
        <v>100323.954</v>
      </c>
      <c r="H152" s="212">
        <v>5840860.60188</v>
      </c>
      <c r="I152" s="229">
        <f t="shared" si="19"/>
        <v>99810.954000000012</v>
      </c>
      <c r="J152" s="213">
        <v>5810993.7418800006</v>
      </c>
      <c r="K152" s="231" t="s">
        <v>46</v>
      </c>
      <c r="L152" s="196"/>
    </row>
    <row r="153" spans="1:12">
      <c r="A153" s="191" t="s">
        <v>51</v>
      </c>
      <c r="B153" s="232">
        <v>35.67</v>
      </c>
      <c r="C153" s="221">
        <f t="shared" si="16"/>
        <v>107908.14599999999</v>
      </c>
      <c r="D153" s="233">
        <v>3849083.56782</v>
      </c>
      <c r="E153" s="221">
        <f t="shared" si="17"/>
        <v>108421.14599999999</v>
      </c>
      <c r="F153" s="233">
        <v>3867382.27782</v>
      </c>
      <c r="G153" s="203">
        <f t="shared" si="18"/>
        <v>108934.14600000001</v>
      </c>
      <c r="H153" s="223">
        <v>3885680.9878200004</v>
      </c>
      <c r="I153" s="221">
        <f t="shared" si="19"/>
        <v>108421.14599999999</v>
      </c>
      <c r="J153" s="223">
        <v>3867382.27782</v>
      </c>
      <c r="K153" s="234" t="s">
        <v>28</v>
      </c>
      <c r="L153" s="196"/>
    </row>
    <row r="154" spans="1:12" ht="15.75" thickBot="1">
      <c r="A154" s="209" t="s">
        <v>51</v>
      </c>
      <c r="B154" s="235">
        <v>37.090000000000003</v>
      </c>
      <c r="C154" s="236">
        <f t="shared" si="16"/>
        <v>107047.33199999998</v>
      </c>
      <c r="D154" s="237">
        <v>3970385.5438799998</v>
      </c>
      <c r="E154" s="236">
        <f t="shared" si="17"/>
        <v>107560.33199999998</v>
      </c>
      <c r="F154" s="237">
        <v>3989412.7138799997</v>
      </c>
      <c r="G154" s="199">
        <f t="shared" si="18"/>
        <v>108073.33199999998</v>
      </c>
      <c r="H154" s="238">
        <v>4008439.8838799996</v>
      </c>
      <c r="I154" s="236">
        <f t="shared" si="19"/>
        <v>107560.33199999998</v>
      </c>
      <c r="J154" s="238">
        <v>3989412.7138799997</v>
      </c>
      <c r="K154" s="239" t="s">
        <v>28</v>
      </c>
      <c r="L154" s="196"/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6"/>
  <sheetViews>
    <sheetView topLeftCell="A91" zoomScale="90" zoomScaleNormal="90" workbookViewId="0">
      <selection activeCell="F120" sqref="F120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4.28515625" customWidth="1"/>
    <col min="14" max="14" width="12.7109375" customWidth="1"/>
    <col min="15" max="15" width="14.42578125" customWidth="1"/>
  </cols>
  <sheetData>
    <row r="1" spans="1:12" s="1" customFormat="1" ht="19.5" thickBot="1">
      <c r="A1" s="103" t="s">
        <v>132</v>
      </c>
      <c r="E1" s="4"/>
      <c r="F1" s="4"/>
      <c r="G1" s="4"/>
      <c r="H1" s="4"/>
      <c r="I1" s="4"/>
      <c r="J1" s="4"/>
      <c r="K1" s="4"/>
    </row>
    <row r="2" spans="1:12" ht="46.5" customHeight="1" thickBot="1">
      <c r="A2" s="35" t="s">
        <v>19</v>
      </c>
      <c r="B2" s="36" t="s">
        <v>52</v>
      </c>
      <c r="C2" s="36" t="s">
        <v>21</v>
      </c>
      <c r="D2" s="36" t="s">
        <v>22</v>
      </c>
      <c r="E2" s="36" t="s">
        <v>23</v>
      </c>
      <c r="F2" s="36" t="s">
        <v>22</v>
      </c>
      <c r="G2" s="36" t="s">
        <v>53</v>
      </c>
      <c r="H2" s="36" t="s">
        <v>22</v>
      </c>
      <c r="I2" s="36" t="s">
        <v>54</v>
      </c>
      <c r="J2" s="36" t="s">
        <v>22</v>
      </c>
      <c r="K2" s="42" t="s">
        <v>3</v>
      </c>
    </row>
    <row r="3" spans="1:12" ht="15.75" thickBot="1">
      <c r="A3" s="37" t="s">
        <v>55</v>
      </c>
      <c r="B3" s="144">
        <v>55.5</v>
      </c>
      <c r="C3" s="127"/>
      <c r="D3" s="127"/>
      <c r="E3" s="127"/>
      <c r="F3" s="128"/>
      <c r="G3" s="129">
        <v>94792.792792792796</v>
      </c>
      <c r="H3" s="130">
        <f>G3*B3</f>
        <v>5261000</v>
      </c>
      <c r="I3" s="131">
        <v>95292.792792792796</v>
      </c>
      <c r="J3" s="130">
        <f>I3*B3</f>
        <v>5288750</v>
      </c>
      <c r="K3" s="105" t="s">
        <v>3</v>
      </c>
      <c r="L3" s="44" t="s">
        <v>94</v>
      </c>
    </row>
    <row r="4" spans="1:12">
      <c r="A4" s="38" t="s">
        <v>56</v>
      </c>
      <c r="B4" s="145">
        <v>21.3</v>
      </c>
      <c r="C4" s="96"/>
      <c r="D4" s="98"/>
      <c r="E4" s="132">
        <v>141611</v>
      </c>
      <c r="F4" s="98">
        <f>E4*B4</f>
        <v>3016314.3000000003</v>
      </c>
      <c r="G4" s="133">
        <v>139264</v>
      </c>
      <c r="H4" s="98">
        <f t="shared" ref="H4:H22" si="0">G4*B4</f>
        <v>2966323.2000000002</v>
      </c>
      <c r="I4" s="98"/>
      <c r="J4" s="98"/>
      <c r="K4" s="106" t="s">
        <v>3</v>
      </c>
    </row>
    <row r="5" spans="1:12">
      <c r="A5" s="38" t="s">
        <v>58</v>
      </c>
      <c r="B5" s="146">
        <v>37</v>
      </c>
      <c r="C5" s="134">
        <v>109094.5945945946</v>
      </c>
      <c r="D5" s="66">
        <f>C5*B5</f>
        <v>4036500</v>
      </c>
      <c r="E5" s="135">
        <v>109594.5945945946</v>
      </c>
      <c r="F5" s="66">
        <f t="shared" ref="F5:F22" si="1">E5*B5</f>
        <v>4055000</v>
      </c>
      <c r="G5" s="136">
        <v>110094.5945945946</v>
      </c>
      <c r="H5" s="68">
        <f t="shared" si="0"/>
        <v>4073500</v>
      </c>
      <c r="I5" s="68"/>
      <c r="J5" s="68"/>
      <c r="K5" s="106" t="s">
        <v>3</v>
      </c>
      <c r="L5" s="44" t="s">
        <v>95</v>
      </c>
    </row>
    <row r="6" spans="1:12">
      <c r="A6" s="38" t="s">
        <v>59</v>
      </c>
      <c r="B6" s="146">
        <v>55</v>
      </c>
      <c r="C6" s="134">
        <v>96454.454545454544</v>
      </c>
      <c r="D6" s="66">
        <f t="shared" ref="D6:D22" si="2">C6*B6</f>
        <v>5304995</v>
      </c>
      <c r="E6" s="135">
        <v>96954.454545454544</v>
      </c>
      <c r="F6" s="66">
        <f t="shared" si="1"/>
        <v>5332495</v>
      </c>
      <c r="G6" s="136">
        <v>96545.454545454544</v>
      </c>
      <c r="H6" s="68">
        <f t="shared" si="0"/>
        <v>5310000</v>
      </c>
      <c r="I6" s="68"/>
      <c r="J6" s="68"/>
      <c r="K6" s="106" t="s">
        <v>3</v>
      </c>
      <c r="L6" s="44" t="s">
        <v>96</v>
      </c>
    </row>
    <row r="7" spans="1:12" ht="15.75" thickBot="1">
      <c r="A7" s="39" t="s">
        <v>60</v>
      </c>
      <c r="B7" s="147">
        <v>64.8</v>
      </c>
      <c r="C7" s="137">
        <v>87042.370370370365</v>
      </c>
      <c r="D7" s="97">
        <f t="shared" si="2"/>
        <v>5640345.5999999996</v>
      </c>
      <c r="E7" s="138">
        <v>87542.370370370365</v>
      </c>
      <c r="F7" s="67">
        <f t="shared" si="1"/>
        <v>5672745.5999999996</v>
      </c>
      <c r="G7" s="138">
        <v>87270.37037037038</v>
      </c>
      <c r="H7" s="67">
        <f t="shared" si="0"/>
        <v>5655120</v>
      </c>
      <c r="I7" s="97"/>
      <c r="J7" s="67"/>
      <c r="K7" s="107" t="s">
        <v>3</v>
      </c>
      <c r="L7" s="44" t="s">
        <v>96</v>
      </c>
    </row>
    <row r="8" spans="1:12">
      <c r="A8" s="38" t="s">
        <v>62</v>
      </c>
      <c r="B8" s="24">
        <v>34</v>
      </c>
      <c r="C8" s="134">
        <v>110617.64705882352</v>
      </c>
      <c r="D8" s="68">
        <f t="shared" si="2"/>
        <v>3761000</v>
      </c>
      <c r="E8" s="132">
        <v>111117.64705882352</v>
      </c>
      <c r="F8" s="98">
        <f t="shared" si="1"/>
        <v>3778000</v>
      </c>
      <c r="G8" s="133">
        <v>111617.64705882352</v>
      </c>
      <c r="H8" s="68">
        <f t="shared" si="0"/>
        <v>3795000</v>
      </c>
      <c r="I8" s="68"/>
      <c r="J8" s="68"/>
      <c r="K8" s="108" t="s">
        <v>3</v>
      </c>
      <c r="L8" s="44" t="s">
        <v>95</v>
      </c>
    </row>
    <row r="9" spans="1:12">
      <c r="A9" s="38" t="s">
        <v>62</v>
      </c>
      <c r="B9" s="24">
        <v>37</v>
      </c>
      <c r="C9" s="134">
        <v>109094.5945945946</v>
      </c>
      <c r="D9" s="66">
        <f t="shared" si="2"/>
        <v>4036500</v>
      </c>
      <c r="E9" s="135">
        <v>109594.5945945946</v>
      </c>
      <c r="F9" s="66">
        <f t="shared" si="1"/>
        <v>4055000</v>
      </c>
      <c r="G9" s="136">
        <v>110094.5945945946</v>
      </c>
      <c r="H9" s="66">
        <f t="shared" si="0"/>
        <v>4073500</v>
      </c>
      <c r="I9" s="66"/>
      <c r="J9" s="66"/>
      <c r="K9" s="108" t="s">
        <v>3</v>
      </c>
      <c r="L9" s="44" t="s">
        <v>95</v>
      </c>
    </row>
    <row r="10" spans="1:12">
      <c r="A10" s="38" t="s">
        <v>63</v>
      </c>
      <c r="B10" s="24">
        <v>51.1</v>
      </c>
      <c r="C10" s="134">
        <v>98129.158512720154</v>
      </c>
      <c r="D10" s="66">
        <f t="shared" si="2"/>
        <v>5014400</v>
      </c>
      <c r="E10" s="135">
        <v>98629.158512720154</v>
      </c>
      <c r="F10" s="66">
        <f t="shared" si="1"/>
        <v>5039950</v>
      </c>
      <c r="G10" s="136">
        <v>99129.158512720154</v>
      </c>
      <c r="H10" s="66">
        <f t="shared" si="0"/>
        <v>5065500</v>
      </c>
      <c r="I10" s="66"/>
      <c r="J10" s="66"/>
      <c r="K10" s="108" t="s">
        <v>3</v>
      </c>
      <c r="L10" s="44" t="s">
        <v>96</v>
      </c>
    </row>
    <row r="11" spans="1:12">
      <c r="A11" s="38" t="s">
        <v>62</v>
      </c>
      <c r="B11" s="24">
        <v>55</v>
      </c>
      <c r="C11" s="134">
        <v>95545.454545454544</v>
      </c>
      <c r="D11" s="66">
        <f t="shared" si="2"/>
        <v>5255000</v>
      </c>
      <c r="E11" s="135">
        <v>96045.454545454544</v>
      </c>
      <c r="F11" s="66">
        <f t="shared" si="1"/>
        <v>5282500</v>
      </c>
      <c r="G11" s="136">
        <v>96545.454545454544</v>
      </c>
      <c r="H11" s="66">
        <f t="shared" si="0"/>
        <v>5310000</v>
      </c>
      <c r="I11" s="66"/>
      <c r="J11" s="66"/>
      <c r="K11" s="108" t="s">
        <v>3</v>
      </c>
      <c r="L11" s="44" t="s">
        <v>96</v>
      </c>
    </row>
    <row r="12" spans="1:12" ht="15.75" thickBot="1">
      <c r="A12" s="41" t="s">
        <v>63</v>
      </c>
      <c r="B12" s="147">
        <v>56.5</v>
      </c>
      <c r="C12" s="137">
        <v>95690.265486725664</v>
      </c>
      <c r="D12" s="97">
        <f t="shared" si="2"/>
        <v>5406500</v>
      </c>
      <c r="E12" s="138">
        <v>96190.265486725664</v>
      </c>
      <c r="F12" s="67">
        <f t="shared" si="1"/>
        <v>5434750</v>
      </c>
      <c r="G12" s="137">
        <v>96690.265486725664</v>
      </c>
      <c r="H12" s="67">
        <f t="shared" si="0"/>
        <v>5463000</v>
      </c>
      <c r="I12" s="67"/>
      <c r="J12" s="67"/>
      <c r="K12" s="109" t="s">
        <v>3</v>
      </c>
      <c r="L12" s="44" t="s">
        <v>96</v>
      </c>
    </row>
    <row r="13" spans="1:12">
      <c r="A13" s="40" t="s">
        <v>64</v>
      </c>
      <c r="B13" s="145">
        <v>21.3</v>
      </c>
      <c r="C13" s="133">
        <v>138264</v>
      </c>
      <c r="D13" s="133">
        <f t="shared" si="2"/>
        <v>2945023.2</v>
      </c>
      <c r="E13" s="132">
        <v>138764</v>
      </c>
      <c r="F13" s="98">
        <f t="shared" si="1"/>
        <v>2955673.2</v>
      </c>
      <c r="G13" s="133">
        <v>139264</v>
      </c>
      <c r="H13" s="98">
        <f t="shared" si="0"/>
        <v>2966323.2000000002</v>
      </c>
      <c r="I13" s="98"/>
      <c r="J13" s="98"/>
      <c r="K13" s="110" t="s">
        <v>3</v>
      </c>
    </row>
    <row r="14" spans="1:12">
      <c r="A14" s="38" t="s">
        <v>65</v>
      </c>
      <c r="B14" s="24">
        <v>24.3</v>
      </c>
      <c r="C14" s="134"/>
      <c r="D14" s="68"/>
      <c r="E14" s="135">
        <v>135939.07999999999</v>
      </c>
      <c r="F14" s="66">
        <f t="shared" si="1"/>
        <v>3303319.6439999999</v>
      </c>
      <c r="G14" s="136">
        <v>136439.07999999999</v>
      </c>
      <c r="H14" s="66">
        <f t="shared" si="0"/>
        <v>3315469.6439999999</v>
      </c>
      <c r="I14" s="66"/>
      <c r="J14" s="66"/>
      <c r="K14" s="108" t="s">
        <v>3</v>
      </c>
    </row>
    <row r="15" spans="1:12">
      <c r="A15" s="38" t="s">
        <v>66</v>
      </c>
      <c r="B15" s="24">
        <v>37</v>
      </c>
      <c r="C15" s="134">
        <v>109094.5945945946</v>
      </c>
      <c r="D15" s="139">
        <f t="shared" si="2"/>
        <v>4036500</v>
      </c>
      <c r="E15" s="135">
        <v>109594.5945945946</v>
      </c>
      <c r="F15" s="66">
        <f t="shared" si="1"/>
        <v>4055000</v>
      </c>
      <c r="G15" s="136">
        <v>110094.5945945946</v>
      </c>
      <c r="H15" s="66">
        <f t="shared" si="0"/>
        <v>4073500</v>
      </c>
      <c r="I15" s="66"/>
      <c r="J15" s="66"/>
      <c r="K15" s="108" t="s">
        <v>3</v>
      </c>
      <c r="L15" s="44" t="s">
        <v>95</v>
      </c>
    </row>
    <row r="16" spans="1:12">
      <c r="A16" s="38" t="s">
        <v>65</v>
      </c>
      <c r="B16" s="24">
        <v>37.700000000000003</v>
      </c>
      <c r="C16" s="134">
        <v>109194.96021220158</v>
      </c>
      <c r="D16" s="139">
        <f t="shared" si="2"/>
        <v>4116650</v>
      </c>
      <c r="E16" s="135">
        <v>109694.96021220158</v>
      </c>
      <c r="F16" s="66">
        <f t="shared" si="1"/>
        <v>4135500</v>
      </c>
      <c r="G16" s="136">
        <v>110194.96021220158</v>
      </c>
      <c r="H16" s="66">
        <f t="shared" si="0"/>
        <v>4154350</v>
      </c>
      <c r="I16" s="66"/>
      <c r="J16" s="66"/>
      <c r="K16" s="108" t="s">
        <v>3</v>
      </c>
      <c r="L16" s="44" t="s">
        <v>95</v>
      </c>
    </row>
    <row r="17" spans="1:12" ht="15.75" thickBot="1">
      <c r="A17" s="39" t="s">
        <v>66</v>
      </c>
      <c r="B17" s="147">
        <v>55</v>
      </c>
      <c r="C17" s="137">
        <v>95545.454545454544</v>
      </c>
      <c r="D17" s="140">
        <f t="shared" si="2"/>
        <v>5255000</v>
      </c>
      <c r="E17" s="138">
        <v>96045.454545454544</v>
      </c>
      <c r="F17" s="67">
        <f t="shared" si="1"/>
        <v>5282500</v>
      </c>
      <c r="G17" s="138">
        <v>96545.454545454544</v>
      </c>
      <c r="H17" s="67">
        <f t="shared" si="0"/>
        <v>5310000</v>
      </c>
      <c r="I17" s="67"/>
      <c r="J17" s="67"/>
      <c r="K17" s="107" t="s">
        <v>3</v>
      </c>
      <c r="L17" s="44" t="s">
        <v>96</v>
      </c>
    </row>
    <row r="18" spans="1:12">
      <c r="A18" s="114" t="s">
        <v>119</v>
      </c>
      <c r="B18" s="176">
        <v>24.3</v>
      </c>
      <c r="C18" s="170">
        <v>135439.07999999999</v>
      </c>
      <c r="D18" s="171">
        <f t="shared" si="2"/>
        <v>3291169.6439999999</v>
      </c>
      <c r="E18" s="177">
        <v>135939.07999999999</v>
      </c>
      <c r="F18" s="104">
        <f t="shared" si="1"/>
        <v>3303319.6439999999</v>
      </c>
      <c r="G18" s="170">
        <v>136439.07999999999</v>
      </c>
      <c r="H18" s="171">
        <f t="shared" si="0"/>
        <v>3315469.6439999999</v>
      </c>
      <c r="I18" s="68"/>
      <c r="J18" s="68"/>
      <c r="K18" s="106" t="s">
        <v>3</v>
      </c>
      <c r="L18" s="44"/>
    </row>
    <row r="19" spans="1:12">
      <c r="A19" s="168" t="s">
        <v>119</v>
      </c>
      <c r="B19" s="169">
        <v>37.700000000000003</v>
      </c>
      <c r="C19" s="174">
        <v>109194.96021220158</v>
      </c>
      <c r="D19" s="175">
        <f t="shared" si="2"/>
        <v>4116650</v>
      </c>
      <c r="E19" s="172">
        <v>109694.96021220158</v>
      </c>
      <c r="F19" s="173">
        <f t="shared" si="1"/>
        <v>4135500</v>
      </c>
      <c r="G19" s="174">
        <v>110194.96021220158</v>
      </c>
      <c r="H19" s="173">
        <f t="shared" si="0"/>
        <v>4154350</v>
      </c>
      <c r="I19" s="66"/>
      <c r="J19" s="66"/>
      <c r="K19" s="108" t="s">
        <v>3</v>
      </c>
      <c r="L19" s="44"/>
    </row>
    <row r="20" spans="1:12">
      <c r="A20" s="168" t="s">
        <v>120</v>
      </c>
      <c r="B20" s="169">
        <v>55</v>
      </c>
      <c r="C20" s="174">
        <v>95545.454545454544</v>
      </c>
      <c r="D20" s="175">
        <f t="shared" si="2"/>
        <v>5255000</v>
      </c>
      <c r="E20" s="172">
        <v>96045.454545454544</v>
      </c>
      <c r="F20" s="173">
        <f t="shared" si="1"/>
        <v>5282500</v>
      </c>
      <c r="G20" s="174">
        <v>96545.454545454544</v>
      </c>
      <c r="H20" s="173">
        <f t="shared" si="0"/>
        <v>5310000</v>
      </c>
      <c r="I20" s="66"/>
      <c r="J20" s="66"/>
      <c r="K20" s="108" t="s">
        <v>3</v>
      </c>
      <c r="L20" s="44"/>
    </row>
    <row r="21" spans="1:12" ht="15.75" thickBot="1">
      <c r="A21" s="41" t="s">
        <v>67</v>
      </c>
      <c r="B21" s="167">
        <v>64.5</v>
      </c>
      <c r="C21" s="165">
        <v>87020.837209302321</v>
      </c>
      <c r="D21" s="166">
        <f t="shared" si="2"/>
        <v>5612844</v>
      </c>
      <c r="E21" s="165">
        <v>87520.837209302321</v>
      </c>
      <c r="F21" s="101">
        <f t="shared" si="1"/>
        <v>5645094</v>
      </c>
      <c r="G21" s="141"/>
      <c r="H21" s="101"/>
      <c r="I21" s="101"/>
      <c r="J21" s="101"/>
      <c r="K21" s="119" t="s">
        <v>3</v>
      </c>
      <c r="L21" s="44" t="s">
        <v>96</v>
      </c>
    </row>
    <row r="22" spans="1:12" ht="15.75" thickBot="1">
      <c r="A22" s="37" t="s">
        <v>68</v>
      </c>
      <c r="B22" s="144">
        <v>64.5</v>
      </c>
      <c r="C22" s="131">
        <v>89020.837209302321</v>
      </c>
      <c r="D22" s="140">
        <f t="shared" si="2"/>
        <v>5741844</v>
      </c>
      <c r="E22" s="131">
        <v>89520.837209302321</v>
      </c>
      <c r="F22" s="67">
        <f t="shared" si="1"/>
        <v>5774094</v>
      </c>
      <c r="G22" s="129">
        <v>90020.837209302321</v>
      </c>
      <c r="H22" s="148">
        <f t="shared" si="0"/>
        <v>5806344</v>
      </c>
      <c r="I22" s="130"/>
      <c r="J22" s="130"/>
      <c r="K22" s="43" t="s">
        <v>3</v>
      </c>
      <c r="L22" s="44" t="s">
        <v>96</v>
      </c>
    </row>
    <row r="23" spans="1:12">
      <c r="A23" s="151"/>
      <c r="B23" s="28"/>
      <c r="C23" s="152"/>
      <c r="D23" s="153"/>
      <c r="E23" s="152"/>
      <c r="F23" s="153"/>
      <c r="G23" s="152"/>
      <c r="H23" s="153"/>
      <c r="I23" s="153"/>
      <c r="J23" s="153"/>
      <c r="K23" s="154"/>
      <c r="L23" s="44"/>
    </row>
    <row r="26" spans="1:12" ht="16.5" customHeight="1" thickBot="1">
      <c r="A26" s="103" t="s">
        <v>135</v>
      </c>
      <c r="B26" s="1"/>
      <c r="C26" s="1"/>
      <c r="D26" s="1"/>
      <c r="E26" s="4"/>
      <c r="F26" s="4"/>
      <c r="G26" s="4"/>
      <c r="H26" s="4"/>
      <c r="I26" s="4"/>
      <c r="J26" s="4"/>
      <c r="K26" s="4"/>
    </row>
    <row r="27" spans="1:12" ht="45.75" thickBot="1">
      <c r="A27" s="35" t="s">
        <v>19</v>
      </c>
      <c r="B27" s="36" t="s">
        <v>52</v>
      </c>
      <c r="C27" s="36" t="s">
        <v>21</v>
      </c>
      <c r="D27" s="36" t="s">
        <v>22</v>
      </c>
      <c r="E27" s="36" t="s">
        <v>23</v>
      </c>
      <c r="F27" s="36" t="s">
        <v>22</v>
      </c>
      <c r="G27" s="36" t="s">
        <v>53</v>
      </c>
      <c r="H27" s="36" t="s">
        <v>22</v>
      </c>
      <c r="I27" s="36" t="s">
        <v>54</v>
      </c>
      <c r="J27" s="36" t="s">
        <v>22</v>
      </c>
      <c r="K27" s="42" t="s">
        <v>3</v>
      </c>
    </row>
    <row r="28" spans="1:12" ht="15.75" thickBot="1">
      <c r="A28" s="37" t="s">
        <v>55</v>
      </c>
      <c r="B28" s="144">
        <v>55.5</v>
      </c>
      <c r="C28" s="127"/>
      <c r="D28" s="127"/>
      <c r="E28" s="127"/>
      <c r="F28" s="128"/>
      <c r="G28" s="129">
        <f>H28/B28</f>
        <v>90053.153153153151</v>
      </c>
      <c r="H28" s="130">
        <v>4997950</v>
      </c>
      <c r="I28" s="131">
        <f>J28/B28</f>
        <v>90528.153153153151</v>
      </c>
      <c r="J28" s="130">
        <v>5024312.5</v>
      </c>
      <c r="K28" s="105" t="s">
        <v>3</v>
      </c>
    </row>
    <row r="29" spans="1:12">
      <c r="A29" s="38" t="s">
        <v>56</v>
      </c>
      <c r="B29" s="145">
        <v>21.3</v>
      </c>
      <c r="C29" s="96"/>
      <c r="D29" s="98"/>
      <c r="E29" s="132">
        <f>F29/B29</f>
        <v>134530.44999999998</v>
      </c>
      <c r="F29" s="98">
        <v>2865498.585</v>
      </c>
      <c r="G29" s="133">
        <f t="shared" ref="G29:G45" si="3">H29/B29</f>
        <v>132300.79999999999</v>
      </c>
      <c r="H29" s="98">
        <v>2818007.04</v>
      </c>
      <c r="I29" s="98"/>
      <c r="J29" s="98"/>
      <c r="K29" s="106" t="s">
        <v>3</v>
      </c>
    </row>
    <row r="30" spans="1:12">
      <c r="A30" s="38" t="s">
        <v>58</v>
      </c>
      <c r="B30" s="146">
        <v>37</v>
      </c>
      <c r="C30" s="134">
        <f>D30/B30</f>
        <v>103639.86486486487</v>
      </c>
      <c r="D30" s="66">
        <v>3834675</v>
      </c>
      <c r="E30" s="135">
        <f t="shared" ref="E30:E46" si="4">F30/B30</f>
        <v>104114.86486486487</v>
      </c>
      <c r="F30" s="66">
        <v>3852250</v>
      </c>
      <c r="G30" s="136">
        <f t="shared" si="3"/>
        <v>104589.86486486487</v>
      </c>
      <c r="H30" s="68">
        <v>3869825</v>
      </c>
      <c r="I30" s="68"/>
      <c r="J30" s="68"/>
      <c r="K30" s="106" t="s">
        <v>3</v>
      </c>
    </row>
    <row r="31" spans="1:12">
      <c r="A31" s="38" t="s">
        <v>59</v>
      </c>
      <c r="B31" s="146">
        <v>55</v>
      </c>
      <c r="C31" s="134">
        <f t="shared" ref="C31:C46" si="5">D31/B31</f>
        <v>91631.731818181812</v>
      </c>
      <c r="D31" s="66">
        <v>5039745.25</v>
      </c>
      <c r="E31" s="135">
        <f t="shared" si="4"/>
        <v>92106.731818181812</v>
      </c>
      <c r="F31" s="66">
        <v>5065870.25</v>
      </c>
      <c r="G31" s="136">
        <f t="shared" si="3"/>
        <v>91718.181818181823</v>
      </c>
      <c r="H31" s="68">
        <v>5044500</v>
      </c>
      <c r="I31" s="68"/>
      <c r="J31" s="68"/>
      <c r="K31" s="106" t="s">
        <v>3</v>
      </c>
    </row>
    <row r="32" spans="1:12" ht="15.75" thickBot="1">
      <c r="A32" s="39" t="s">
        <v>60</v>
      </c>
      <c r="B32" s="147">
        <v>64.8</v>
      </c>
      <c r="C32" s="137">
        <f t="shared" si="5"/>
        <v>82690.251851851848</v>
      </c>
      <c r="D32" s="97">
        <v>5358328.3199999994</v>
      </c>
      <c r="E32" s="138">
        <f t="shared" si="4"/>
        <v>83165.251851851848</v>
      </c>
      <c r="F32" s="67">
        <v>5389108.3199999994</v>
      </c>
      <c r="G32" s="138">
        <f t="shared" si="3"/>
        <v>82906.851851851854</v>
      </c>
      <c r="H32" s="67">
        <v>5372364</v>
      </c>
      <c r="I32" s="97"/>
      <c r="J32" s="67"/>
      <c r="K32" s="107" t="s">
        <v>3</v>
      </c>
    </row>
    <row r="33" spans="1:11">
      <c r="A33" s="40" t="s">
        <v>61</v>
      </c>
      <c r="B33" s="24">
        <v>34</v>
      </c>
      <c r="C33" s="134">
        <f t="shared" si="5"/>
        <v>105086.76470588235</v>
      </c>
      <c r="D33" s="68">
        <v>3572950</v>
      </c>
      <c r="E33" s="132">
        <f t="shared" si="4"/>
        <v>105561.76470588235</v>
      </c>
      <c r="F33" s="98">
        <v>3589100</v>
      </c>
      <c r="G33" s="133">
        <f t="shared" si="3"/>
        <v>106036.76470588235</v>
      </c>
      <c r="H33" s="68">
        <v>3605250</v>
      </c>
      <c r="I33" s="68"/>
      <c r="J33" s="68"/>
      <c r="K33" s="108" t="s">
        <v>3</v>
      </c>
    </row>
    <row r="34" spans="1:11">
      <c r="A34" s="38" t="s">
        <v>62</v>
      </c>
      <c r="B34" s="24">
        <v>37</v>
      </c>
      <c r="C34" s="134">
        <f t="shared" si="5"/>
        <v>103639.86486486487</v>
      </c>
      <c r="D34" s="66">
        <v>3834675</v>
      </c>
      <c r="E34" s="135">
        <f t="shared" si="4"/>
        <v>104114.86486486487</v>
      </c>
      <c r="F34" s="66">
        <v>3852250</v>
      </c>
      <c r="G34" s="136">
        <f t="shared" si="3"/>
        <v>104589.86486486487</v>
      </c>
      <c r="H34" s="66">
        <v>3869825</v>
      </c>
      <c r="I34" s="66"/>
      <c r="J34" s="66"/>
      <c r="K34" s="108" t="s">
        <v>3</v>
      </c>
    </row>
    <row r="35" spans="1:11">
      <c r="A35" s="38" t="s">
        <v>62</v>
      </c>
      <c r="B35" s="24">
        <v>51.1</v>
      </c>
      <c r="C35" s="134">
        <f t="shared" si="5"/>
        <v>93222.700587084153</v>
      </c>
      <c r="D35" s="66">
        <v>4763680</v>
      </c>
      <c r="E35" s="135">
        <f t="shared" si="4"/>
        <v>93697.700587084153</v>
      </c>
      <c r="F35" s="66">
        <v>4787952.5</v>
      </c>
      <c r="G35" s="136">
        <f t="shared" si="3"/>
        <v>94172.700587084153</v>
      </c>
      <c r="H35" s="66">
        <v>4812225</v>
      </c>
      <c r="I35" s="66"/>
      <c r="J35" s="66"/>
      <c r="K35" s="108" t="s">
        <v>3</v>
      </c>
    </row>
    <row r="36" spans="1:11">
      <c r="A36" s="38" t="s">
        <v>63</v>
      </c>
      <c r="B36" s="24">
        <v>55</v>
      </c>
      <c r="C36" s="134">
        <f t="shared" si="5"/>
        <v>90768.181818181823</v>
      </c>
      <c r="D36" s="66">
        <v>4992250</v>
      </c>
      <c r="E36" s="135">
        <f t="shared" si="4"/>
        <v>91243.181818181823</v>
      </c>
      <c r="F36" s="66">
        <v>5018375</v>
      </c>
      <c r="G36" s="136">
        <f t="shared" si="3"/>
        <v>91718.181818181823</v>
      </c>
      <c r="H36" s="66">
        <v>5044500</v>
      </c>
      <c r="I36" s="66"/>
      <c r="J36" s="66"/>
      <c r="K36" s="108" t="s">
        <v>3</v>
      </c>
    </row>
    <row r="37" spans="1:11" ht="15.75" thickBot="1">
      <c r="A37" s="39" t="s">
        <v>62</v>
      </c>
      <c r="B37" s="147">
        <v>56.5</v>
      </c>
      <c r="C37" s="137">
        <f t="shared" si="5"/>
        <v>90905.752212389387</v>
      </c>
      <c r="D37" s="97">
        <v>5136175</v>
      </c>
      <c r="E37" s="138">
        <f t="shared" si="4"/>
        <v>91380.752212389387</v>
      </c>
      <c r="F37" s="67">
        <v>5163012.5</v>
      </c>
      <c r="G37" s="137">
        <f t="shared" si="3"/>
        <v>91855.752212389387</v>
      </c>
      <c r="H37" s="67">
        <v>5189850</v>
      </c>
      <c r="I37" s="67"/>
      <c r="J37" s="67"/>
      <c r="K37" s="109" t="s">
        <v>3</v>
      </c>
    </row>
    <row r="38" spans="1:11">
      <c r="A38" s="38" t="s">
        <v>63</v>
      </c>
      <c r="B38" s="145">
        <v>21.3</v>
      </c>
      <c r="C38" s="133">
        <f t="shared" si="5"/>
        <v>131350.79999999999</v>
      </c>
      <c r="D38" s="133">
        <v>2797772.04</v>
      </c>
      <c r="E38" s="132">
        <f t="shared" si="4"/>
        <v>131825.79999999999</v>
      </c>
      <c r="F38" s="98">
        <v>2807889.54</v>
      </c>
      <c r="G38" s="133">
        <f t="shared" si="3"/>
        <v>132300.79999999999</v>
      </c>
      <c r="H38" s="98">
        <v>2818007.04</v>
      </c>
      <c r="I38" s="98"/>
      <c r="J38" s="98"/>
      <c r="K38" s="110" t="s">
        <v>3</v>
      </c>
    </row>
    <row r="39" spans="1:11">
      <c r="A39" s="38" t="s">
        <v>64</v>
      </c>
      <c r="B39" s="24">
        <v>24.3</v>
      </c>
      <c r="C39" s="134"/>
      <c r="D39" s="68"/>
      <c r="E39" s="135">
        <f t="shared" si="4"/>
        <v>129142.12599999999</v>
      </c>
      <c r="F39" s="66">
        <v>3138153.6617999999</v>
      </c>
      <c r="G39" s="136">
        <f t="shared" si="3"/>
        <v>129617.12599999999</v>
      </c>
      <c r="H39" s="66">
        <v>3149696.1617999999</v>
      </c>
      <c r="I39" s="66"/>
      <c r="J39" s="66"/>
      <c r="K39" s="108" t="s">
        <v>3</v>
      </c>
    </row>
    <row r="40" spans="1:11">
      <c r="A40" s="38" t="s">
        <v>65</v>
      </c>
      <c r="B40" s="24">
        <v>37</v>
      </c>
      <c r="C40" s="134">
        <f t="shared" si="5"/>
        <v>103639.86486486487</v>
      </c>
      <c r="D40" s="139">
        <v>3834675</v>
      </c>
      <c r="E40" s="135">
        <f t="shared" si="4"/>
        <v>104114.86486486487</v>
      </c>
      <c r="F40" s="66">
        <v>3852250</v>
      </c>
      <c r="G40" s="136">
        <f t="shared" si="3"/>
        <v>104589.86486486487</v>
      </c>
      <c r="H40" s="66">
        <v>3869825</v>
      </c>
      <c r="I40" s="66"/>
      <c r="J40" s="66"/>
      <c r="K40" s="108" t="s">
        <v>3</v>
      </c>
    </row>
    <row r="41" spans="1:11">
      <c r="A41" s="38" t="s">
        <v>66</v>
      </c>
      <c r="B41" s="24">
        <v>37.700000000000003</v>
      </c>
      <c r="C41" s="134">
        <f t="shared" si="5"/>
        <v>103735.21220159151</v>
      </c>
      <c r="D41" s="139">
        <v>3910817.5</v>
      </c>
      <c r="E41" s="135">
        <f t="shared" si="4"/>
        <v>104210.21220159151</v>
      </c>
      <c r="F41" s="66">
        <v>3928725</v>
      </c>
      <c r="G41" s="136">
        <f t="shared" si="3"/>
        <v>104685.21220159151</v>
      </c>
      <c r="H41" s="66">
        <v>3946632.5</v>
      </c>
      <c r="I41" s="66"/>
      <c r="J41" s="66"/>
      <c r="K41" s="108" t="s">
        <v>3</v>
      </c>
    </row>
    <row r="42" spans="1:11" ht="15.75" thickBot="1">
      <c r="A42" s="39" t="s">
        <v>65</v>
      </c>
      <c r="B42" s="147">
        <v>55</v>
      </c>
      <c r="C42" s="137">
        <f t="shared" si="5"/>
        <v>90768.181818181823</v>
      </c>
      <c r="D42" s="140">
        <v>4992250</v>
      </c>
      <c r="E42" s="138">
        <f t="shared" si="4"/>
        <v>91243.181818181823</v>
      </c>
      <c r="F42" s="67">
        <v>5018375</v>
      </c>
      <c r="G42" s="138">
        <f t="shared" si="3"/>
        <v>91718.181818181823</v>
      </c>
      <c r="H42" s="67">
        <v>5044500</v>
      </c>
      <c r="I42" s="67"/>
      <c r="J42" s="67"/>
      <c r="K42" s="107" t="s">
        <v>3</v>
      </c>
    </row>
    <row r="43" spans="1:11">
      <c r="A43" s="114" t="s">
        <v>119</v>
      </c>
      <c r="B43" s="176">
        <v>24.3</v>
      </c>
      <c r="C43" s="170">
        <f>D43/B43</f>
        <v>128667.12599999999</v>
      </c>
      <c r="D43" s="171">
        <v>3126611.1617999999</v>
      </c>
      <c r="E43" s="177">
        <f t="shared" si="4"/>
        <v>129142.12599999999</v>
      </c>
      <c r="F43" s="104">
        <v>3138153.6617999999</v>
      </c>
      <c r="G43" s="170">
        <f t="shared" si="3"/>
        <v>129617.12599999999</v>
      </c>
      <c r="H43" s="171">
        <v>3149696.1617999999</v>
      </c>
      <c r="I43" s="68"/>
      <c r="J43" s="68"/>
      <c r="K43" s="106" t="s">
        <v>3</v>
      </c>
    </row>
    <row r="44" spans="1:11">
      <c r="A44" s="168" t="s">
        <v>119</v>
      </c>
      <c r="B44" s="169">
        <v>37.700000000000003</v>
      </c>
      <c r="C44" s="174">
        <f t="shared" ref="C44:C45" si="6">D44/B44</f>
        <v>103735.21220159151</v>
      </c>
      <c r="D44" s="175">
        <v>3910817.5</v>
      </c>
      <c r="E44" s="172">
        <f t="shared" si="4"/>
        <v>104210.21220159151</v>
      </c>
      <c r="F44" s="173">
        <v>3928725</v>
      </c>
      <c r="G44" s="174">
        <f t="shared" si="3"/>
        <v>104685.21220159151</v>
      </c>
      <c r="H44" s="173">
        <v>3946632.5</v>
      </c>
      <c r="I44" s="66"/>
      <c r="J44" s="66"/>
      <c r="K44" s="108" t="s">
        <v>3</v>
      </c>
    </row>
    <row r="45" spans="1:11">
      <c r="A45" s="168" t="s">
        <v>120</v>
      </c>
      <c r="B45" s="169">
        <v>55</v>
      </c>
      <c r="C45" s="174">
        <f t="shared" si="6"/>
        <v>90768.181818181823</v>
      </c>
      <c r="D45" s="175">
        <v>4992250</v>
      </c>
      <c r="E45" s="172">
        <f t="shared" si="4"/>
        <v>91243.181818181823</v>
      </c>
      <c r="F45" s="173">
        <v>5018375</v>
      </c>
      <c r="G45" s="174">
        <f t="shared" si="3"/>
        <v>91718.181818181823</v>
      </c>
      <c r="H45" s="173">
        <v>5044500</v>
      </c>
      <c r="I45" s="66"/>
      <c r="J45" s="66"/>
      <c r="K45" s="108" t="s">
        <v>3</v>
      </c>
    </row>
    <row r="46" spans="1:11" ht="15.75" thickBot="1">
      <c r="A46" s="41" t="s">
        <v>67</v>
      </c>
      <c r="B46" s="167">
        <v>64.5</v>
      </c>
      <c r="C46" s="165">
        <f t="shared" si="5"/>
        <v>82669.7953488372</v>
      </c>
      <c r="D46" s="166">
        <v>5332201.8</v>
      </c>
      <c r="E46" s="165">
        <f t="shared" si="4"/>
        <v>83144.7953488372</v>
      </c>
      <c r="F46" s="101">
        <v>5362839.3</v>
      </c>
      <c r="G46" s="141"/>
      <c r="H46" s="101"/>
      <c r="I46" s="101"/>
      <c r="J46" s="101"/>
      <c r="K46" s="119" t="s">
        <v>3</v>
      </c>
    </row>
    <row r="47" spans="1:11" ht="15.75" thickBot="1">
      <c r="A47" s="37" t="s">
        <v>68</v>
      </c>
      <c r="B47" s="144">
        <v>64.5</v>
      </c>
      <c r="C47" s="131">
        <f>D47/B47</f>
        <v>84569.7953488372</v>
      </c>
      <c r="D47" s="140">
        <v>5454751.7999999998</v>
      </c>
      <c r="E47" s="131">
        <f t="shared" ref="E47" si="7">F47/B47</f>
        <v>85044.7953488372</v>
      </c>
      <c r="F47" s="67">
        <v>5485389.2999999998</v>
      </c>
      <c r="G47" s="129">
        <f>H47/B47</f>
        <v>85519.7953488372</v>
      </c>
      <c r="H47" s="148">
        <v>5516026.7999999998</v>
      </c>
      <c r="I47" s="130"/>
      <c r="J47" s="130"/>
      <c r="K47" s="43" t="s">
        <v>57</v>
      </c>
    </row>
    <row r="49" spans="1:11" ht="19.5" thickBot="1">
      <c r="A49" s="103" t="s">
        <v>136</v>
      </c>
      <c r="B49" s="1"/>
      <c r="C49" s="1"/>
      <c r="D49" s="1"/>
      <c r="E49" s="4"/>
      <c r="F49" s="4"/>
      <c r="G49" s="4"/>
      <c r="H49" s="4"/>
      <c r="I49" s="4"/>
      <c r="J49" s="4"/>
      <c r="K49" s="4"/>
    </row>
    <row r="50" spans="1:11" ht="45.75" thickBot="1">
      <c r="A50" s="35" t="s">
        <v>19</v>
      </c>
      <c r="B50" s="36" t="s">
        <v>52</v>
      </c>
      <c r="C50" s="36" t="s">
        <v>21</v>
      </c>
      <c r="D50" s="36" t="s">
        <v>22</v>
      </c>
      <c r="E50" s="36" t="s">
        <v>23</v>
      </c>
      <c r="F50" s="36" t="s">
        <v>22</v>
      </c>
      <c r="G50" s="36" t="s">
        <v>53</v>
      </c>
      <c r="H50" s="36" t="s">
        <v>22</v>
      </c>
      <c r="I50" s="36" t="s">
        <v>54</v>
      </c>
      <c r="J50" s="36" t="s">
        <v>22</v>
      </c>
      <c r="K50" s="42" t="s">
        <v>3</v>
      </c>
    </row>
    <row r="51" spans="1:11" ht="15.75" thickBot="1">
      <c r="A51" s="37" t="s">
        <v>55</v>
      </c>
      <c r="B51" s="144">
        <v>55.5</v>
      </c>
      <c r="C51" s="127"/>
      <c r="D51" s="127"/>
      <c r="E51" s="127"/>
      <c r="F51" s="128"/>
      <c r="G51" s="129">
        <f>H51/B51</f>
        <v>104272.07207207209</v>
      </c>
      <c r="H51" s="130">
        <v>5787100.0000000009</v>
      </c>
      <c r="I51" s="131">
        <f>J51/B51</f>
        <v>104822.07207207209</v>
      </c>
      <c r="J51" s="130">
        <v>5817625.0000000009</v>
      </c>
      <c r="K51" s="105" t="s">
        <v>3</v>
      </c>
    </row>
    <row r="52" spans="1:11">
      <c r="A52" s="38" t="s">
        <v>56</v>
      </c>
      <c r="B52" s="145">
        <v>21.3</v>
      </c>
      <c r="C52" s="96"/>
      <c r="D52" s="98"/>
      <c r="E52" s="132">
        <f>F52/B52</f>
        <v>155772.1</v>
      </c>
      <c r="F52" s="98">
        <v>3317945.7300000004</v>
      </c>
      <c r="G52" s="133">
        <f t="shared" ref="G52:G68" si="8">H52/B52</f>
        <v>153190.40000000002</v>
      </c>
      <c r="H52" s="98">
        <v>3262955.5200000005</v>
      </c>
      <c r="I52" s="98"/>
      <c r="J52" s="98"/>
      <c r="K52" s="106" t="s">
        <v>3</v>
      </c>
    </row>
    <row r="53" spans="1:11">
      <c r="A53" s="38" t="s">
        <v>58</v>
      </c>
      <c r="B53" s="146">
        <v>37</v>
      </c>
      <c r="C53" s="134">
        <f>D53/B53</f>
        <v>120004.05405405405</v>
      </c>
      <c r="D53" s="66">
        <v>4440150</v>
      </c>
      <c r="E53" s="135">
        <f t="shared" ref="E53:E70" si="9">F53/B53</f>
        <v>120554.05405405405</v>
      </c>
      <c r="F53" s="66">
        <v>4460500</v>
      </c>
      <c r="G53" s="136">
        <f t="shared" si="8"/>
        <v>121104.05405405405</v>
      </c>
      <c r="H53" s="68">
        <v>4480850</v>
      </c>
      <c r="I53" s="68"/>
      <c r="J53" s="68"/>
      <c r="K53" s="106" t="s">
        <v>3</v>
      </c>
    </row>
    <row r="54" spans="1:11">
      <c r="A54" s="38" t="s">
        <v>59</v>
      </c>
      <c r="B54" s="146">
        <v>55</v>
      </c>
      <c r="C54" s="134">
        <f t="shared" ref="C54:C61" si="10">D54/B54</f>
        <v>106099.90000000002</v>
      </c>
      <c r="D54" s="66">
        <v>5835494.5000000009</v>
      </c>
      <c r="E54" s="135">
        <f t="shared" si="9"/>
        <v>106649.90000000002</v>
      </c>
      <c r="F54" s="66">
        <v>5865744.5000000009</v>
      </c>
      <c r="G54" s="136">
        <f t="shared" si="8"/>
        <v>106200.00000000001</v>
      </c>
      <c r="H54" s="68">
        <v>5841000.0000000009</v>
      </c>
      <c r="I54" s="68"/>
      <c r="J54" s="68"/>
      <c r="K54" s="106" t="s">
        <v>3</v>
      </c>
    </row>
    <row r="55" spans="1:11" ht="15.75" thickBot="1">
      <c r="A55" s="39" t="s">
        <v>60</v>
      </c>
      <c r="B55" s="147">
        <v>64.8</v>
      </c>
      <c r="C55" s="137">
        <f t="shared" si="10"/>
        <v>95746.607407407413</v>
      </c>
      <c r="D55" s="97">
        <v>6204380.1600000001</v>
      </c>
      <c r="E55" s="138">
        <f t="shared" si="9"/>
        <v>96296.607407407413</v>
      </c>
      <c r="F55" s="67">
        <v>6240020.1600000001</v>
      </c>
      <c r="G55" s="138">
        <f t="shared" si="8"/>
        <v>95997.407407407431</v>
      </c>
      <c r="H55" s="67">
        <v>6220632.0000000009</v>
      </c>
      <c r="I55" s="97"/>
      <c r="J55" s="67"/>
      <c r="K55" s="107" t="s">
        <v>3</v>
      </c>
    </row>
    <row r="56" spans="1:11">
      <c r="A56" s="38" t="s">
        <v>62</v>
      </c>
      <c r="B56" s="24">
        <v>34</v>
      </c>
      <c r="C56" s="134">
        <f t="shared" si="10"/>
        <v>121679.4117647059</v>
      </c>
      <c r="D56" s="68">
        <v>4137100.0000000005</v>
      </c>
      <c r="E56" s="132">
        <f t="shared" si="9"/>
        <v>122229.4117647059</v>
      </c>
      <c r="F56" s="98">
        <v>4155800.0000000005</v>
      </c>
      <c r="G56" s="133">
        <f t="shared" si="8"/>
        <v>122779.4117647059</v>
      </c>
      <c r="H56" s="68">
        <v>4174500.0000000005</v>
      </c>
      <c r="I56" s="68"/>
      <c r="J56" s="68"/>
      <c r="K56" s="108" t="s">
        <v>3</v>
      </c>
    </row>
    <row r="57" spans="1:11">
      <c r="A57" s="38" t="s">
        <v>62</v>
      </c>
      <c r="B57" s="24">
        <v>37</v>
      </c>
      <c r="C57" s="134">
        <f t="shared" si="10"/>
        <v>120004.05405405405</v>
      </c>
      <c r="D57" s="66">
        <v>4440150</v>
      </c>
      <c r="E57" s="135">
        <f t="shared" si="9"/>
        <v>120554.05405405405</v>
      </c>
      <c r="F57" s="66">
        <v>4460500</v>
      </c>
      <c r="G57" s="136">
        <f t="shared" si="8"/>
        <v>121104.05405405405</v>
      </c>
      <c r="H57" s="66">
        <v>4480850</v>
      </c>
      <c r="I57" s="66"/>
      <c r="J57" s="66"/>
      <c r="K57" s="108" t="s">
        <v>3</v>
      </c>
    </row>
    <row r="58" spans="1:11">
      <c r="A58" s="38" t="s">
        <v>63</v>
      </c>
      <c r="B58" s="24">
        <v>51.1</v>
      </c>
      <c r="C58" s="134">
        <f t="shared" si="10"/>
        <v>107942.07436399217</v>
      </c>
      <c r="D58" s="66">
        <v>5515840</v>
      </c>
      <c r="E58" s="135">
        <f t="shared" si="9"/>
        <v>108492.07436399217</v>
      </c>
      <c r="F58" s="66">
        <v>5543945</v>
      </c>
      <c r="G58" s="136">
        <f t="shared" si="8"/>
        <v>109042.07436399217</v>
      </c>
      <c r="H58" s="66">
        <v>5572050</v>
      </c>
      <c r="I58" s="66"/>
      <c r="J58" s="66"/>
      <c r="K58" s="108" t="s">
        <v>3</v>
      </c>
    </row>
    <row r="59" spans="1:11">
      <c r="A59" s="38" t="s">
        <v>62</v>
      </c>
      <c r="B59" s="24">
        <v>55</v>
      </c>
      <c r="C59" s="134">
        <f t="shared" si="10"/>
        <v>105100.00000000001</v>
      </c>
      <c r="D59" s="66">
        <v>5780500.0000000009</v>
      </c>
      <c r="E59" s="135">
        <f t="shared" si="9"/>
        <v>105650.00000000001</v>
      </c>
      <c r="F59" s="66">
        <v>5810750.0000000009</v>
      </c>
      <c r="G59" s="136">
        <f t="shared" si="8"/>
        <v>106200.00000000001</v>
      </c>
      <c r="H59" s="66">
        <v>5841000.0000000009</v>
      </c>
      <c r="I59" s="66"/>
      <c r="J59" s="66"/>
      <c r="K59" s="108" t="s">
        <v>3</v>
      </c>
    </row>
    <row r="60" spans="1:11" ht="15.75" thickBot="1">
      <c r="A60" s="41" t="s">
        <v>63</v>
      </c>
      <c r="B60" s="147">
        <v>56.5</v>
      </c>
      <c r="C60" s="137">
        <f t="shared" si="10"/>
        <v>105259.29203539825</v>
      </c>
      <c r="D60" s="97">
        <v>5947150.0000000009</v>
      </c>
      <c r="E60" s="138">
        <f t="shared" si="9"/>
        <v>105809.29203539825</v>
      </c>
      <c r="F60" s="67">
        <v>5978225.0000000009</v>
      </c>
      <c r="G60" s="137">
        <f t="shared" si="8"/>
        <v>106359.29203539825</v>
      </c>
      <c r="H60" s="67">
        <v>6009300.0000000009</v>
      </c>
      <c r="I60" s="67"/>
      <c r="J60" s="67"/>
      <c r="K60" s="109" t="s">
        <v>3</v>
      </c>
    </row>
    <row r="61" spans="1:11">
      <c r="A61" s="40" t="s">
        <v>64</v>
      </c>
      <c r="B61" s="145">
        <v>21.3</v>
      </c>
      <c r="C61" s="133">
        <f t="shared" si="10"/>
        <v>152090.40000000002</v>
      </c>
      <c r="D61" s="133">
        <v>3239525.5200000005</v>
      </c>
      <c r="E61" s="132">
        <f t="shared" si="9"/>
        <v>152640.40000000002</v>
      </c>
      <c r="F61" s="98">
        <v>3251240.5200000005</v>
      </c>
      <c r="G61" s="133">
        <f t="shared" si="8"/>
        <v>153190.40000000002</v>
      </c>
      <c r="H61" s="98">
        <v>3262955.5200000005</v>
      </c>
      <c r="I61" s="98"/>
      <c r="J61" s="98"/>
      <c r="K61" s="110" t="s">
        <v>3</v>
      </c>
    </row>
    <row r="62" spans="1:11">
      <c r="A62" s="38" t="s">
        <v>65</v>
      </c>
      <c r="B62" s="24">
        <v>24.3</v>
      </c>
      <c r="C62" s="134"/>
      <c r="D62" s="68"/>
      <c r="E62" s="135">
        <f t="shared" si="9"/>
        <v>149532.98800000001</v>
      </c>
      <c r="F62" s="66">
        <v>3633651.6084000003</v>
      </c>
      <c r="G62" s="136">
        <f t="shared" si="8"/>
        <v>150082.98800000001</v>
      </c>
      <c r="H62" s="66">
        <v>3647016.6084000003</v>
      </c>
      <c r="I62" s="66"/>
      <c r="J62" s="66"/>
      <c r="K62" s="108" t="s">
        <v>3</v>
      </c>
    </row>
    <row r="63" spans="1:11">
      <c r="A63" s="38" t="s">
        <v>66</v>
      </c>
      <c r="B63" s="24">
        <v>37</v>
      </c>
      <c r="C63" s="134">
        <f t="shared" ref="C63:C70" si="11">D63/B63</f>
        <v>120004.05405405405</v>
      </c>
      <c r="D63" s="139">
        <v>4440150</v>
      </c>
      <c r="E63" s="135">
        <f t="shared" si="9"/>
        <v>120554.05405405405</v>
      </c>
      <c r="F63" s="66">
        <v>4460500</v>
      </c>
      <c r="G63" s="136">
        <f t="shared" si="8"/>
        <v>121104.05405405405</v>
      </c>
      <c r="H63" s="66">
        <v>4480850</v>
      </c>
      <c r="I63" s="66"/>
      <c r="J63" s="66"/>
      <c r="K63" s="108" t="s">
        <v>3</v>
      </c>
    </row>
    <row r="64" spans="1:11">
      <c r="A64" s="38" t="s">
        <v>65</v>
      </c>
      <c r="B64" s="24">
        <v>37.700000000000003</v>
      </c>
      <c r="C64" s="134">
        <f t="shared" si="11"/>
        <v>120114.45623342175</v>
      </c>
      <c r="D64" s="139">
        <v>4528315</v>
      </c>
      <c r="E64" s="135">
        <f t="shared" si="9"/>
        <v>120664.45623342175</v>
      </c>
      <c r="F64" s="66">
        <v>4549050</v>
      </c>
      <c r="G64" s="136">
        <f t="shared" si="8"/>
        <v>121214.45623342175</v>
      </c>
      <c r="H64" s="66">
        <v>4569785</v>
      </c>
      <c r="I64" s="66"/>
      <c r="J64" s="66"/>
      <c r="K64" s="108" t="s">
        <v>3</v>
      </c>
    </row>
    <row r="65" spans="1:11" ht="15.75" thickBot="1">
      <c r="A65" s="39" t="s">
        <v>66</v>
      </c>
      <c r="B65" s="147">
        <v>55</v>
      </c>
      <c r="C65" s="137">
        <f t="shared" si="11"/>
        <v>105100.00000000001</v>
      </c>
      <c r="D65" s="140">
        <v>5780500.0000000009</v>
      </c>
      <c r="E65" s="138">
        <f t="shared" si="9"/>
        <v>105650.00000000001</v>
      </c>
      <c r="F65" s="67">
        <v>5810750.0000000009</v>
      </c>
      <c r="G65" s="138">
        <f t="shared" si="8"/>
        <v>106200.00000000001</v>
      </c>
      <c r="H65" s="67">
        <v>5841000.0000000009</v>
      </c>
      <c r="I65" s="67"/>
      <c r="J65" s="67"/>
      <c r="K65" s="107" t="s">
        <v>3</v>
      </c>
    </row>
    <row r="66" spans="1:11">
      <c r="A66" s="114" t="s">
        <v>119</v>
      </c>
      <c r="B66" s="176">
        <v>24.3</v>
      </c>
      <c r="C66" s="170">
        <f>D66/B66</f>
        <v>148982.98800000001</v>
      </c>
      <c r="D66" s="171">
        <v>3620286.6084000003</v>
      </c>
      <c r="E66" s="177">
        <f t="shared" si="9"/>
        <v>149532.98800000001</v>
      </c>
      <c r="F66" s="171">
        <v>3633651.6084000003</v>
      </c>
      <c r="G66" s="170">
        <f t="shared" si="8"/>
        <v>150082.98800000001</v>
      </c>
      <c r="H66" s="171">
        <v>3647016.6084000003</v>
      </c>
      <c r="I66" s="68"/>
      <c r="J66" s="68"/>
      <c r="K66" s="106" t="s">
        <v>3</v>
      </c>
    </row>
    <row r="67" spans="1:11">
      <c r="A67" s="168" t="s">
        <v>119</v>
      </c>
      <c r="B67" s="169">
        <v>37.700000000000003</v>
      </c>
      <c r="C67" s="174">
        <f t="shared" ref="C67:C68" si="12">D67/B67</f>
        <v>120114.45623342175</v>
      </c>
      <c r="D67" s="175">
        <v>4528315</v>
      </c>
      <c r="E67" s="172">
        <f t="shared" si="9"/>
        <v>120664.45623342175</v>
      </c>
      <c r="F67" s="173">
        <v>4549050</v>
      </c>
      <c r="G67" s="174">
        <f t="shared" si="8"/>
        <v>121214.45623342175</v>
      </c>
      <c r="H67" s="173">
        <v>4569785</v>
      </c>
      <c r="I67" s="66"/>
      <c r="J67" s="66"/>
      <c r="K67" s="108" t="s">
        <v>3</v>
      </c>
    </row>
    <row r="68" spans="1:11">
      <c r="A68" s="168" t="s">
        <v>120</v>
      </c>
      <c r="B68" s="169">
        <v>55</v>
      </c>
      <c r="C68" s="174">
        <f t="shared" si="12"/>
        <v>105100.00000000001</v>
      </c>
      <c r="D68" s="175">
        <v>5780500.0000000009</v>
      </c>
      <c r="E68" s="172">
        <f t="shared" si="9"/>
        <v>105650.00000000001</v>
      </c>
      <c r="F68" s="173">
        <v>5810750.0000000009</v>
      </c>
      <c r="G68" s="172">
        <f t="shared" si="8"/>
        <v>106200.00000000001</v>
      </c>
      <c r="H68" s="173">
        <v>5841000.0000000009</v>
      </c>
      <c r="I68" s="66"/>
      <c r="J68" s="66"/>
      <c r="K68" s="108" t="s">
        <v>3</v>
      </c>
    </row>
    <row r="69" spans="1:11" ht="15.75" thickBot="1">
      <c r="A69" s="41" t="s">
        <v>67</v>
      </c>
      <c r="B69" s="167">
        <v>64.5</v>
      </c>
      <c r="C69" s="165">
        <f t="shared" si="11"/>
        <v>95722.920930232562</v>
      </c>
      <c r="D69" s="101">
        <v>6174128.4000000004</v>
      </c>
      <c r="E69" s="165">
        <f t="shared" si="9"/>
        <v>96272.920930232562</v>
      </c>
      <c r="F69" s="101">
        <v>6209603.4000000004</v>
      </c>
      <c r="G69" s="141"/>
      <c r="H69" s="101"/>
      <c r="I69" s="101"/>
      <c r="J69" s="101"/>
      <c r="K69" s="119" t="s">
        <v>3</v>
      </c>
    </row>
    <row r="70" spans="1:11" ht="15.75" thickBot="1">
      <c r="A70" s="37" t="s">
        <v>68</v>
      </c>
      <c r="B70" s="144">
        <v>64.5</v>
      </c>
      <c r="C70" s="131">
        <f t="shared" si="11"/>
        <v>97922.920930232562</v>
      </c>
      <c r="D70" s="130">
        <v>6316028.4000000004</v>
      </c>
      <c r="E70" s="131">
        <f t="shared" si="9"/>
        <v>98472.920930232562</v>
      </c>
      <c r="F70" s="130">
        <v>6351503.4000000004</v>
      </c>
      <c r="G70" s="129">
        <f t="shared" ref="G70" si="13">H70/B70</f>
        <v>99022.920930232562</v>
      </c>
      <c r="H70" s="130">
        <v>6386978.4000000004</v>
      </c>
      <c r="I70" s="130"/>
      <c r="J70" s="130"/>
      <c r="K70" s="105" t="s">
        <v>3</v>
      </c>
    </row>
    <row r="72" spans="1:11" ht="19.5" thickBot="1">
      <c r="A72" s="103" t="s">
        <v>143</v>
      </c>
      <c r="B72" s="1"/>
      <c r="C72" s="1"/>
      <c r="D72" s="1"/>
      <c r="E72" s="4"/>
      <c r="F72" s="4"/>
      <c r="G72" s="4"/>
      <c r="H72" s="4"/>
      <c r="I72" s="4"/>
      <c r="J72" s="4"/>
      <c r="K72" s="4"/>
    </row>
    <row r="73" spans="1:11" ht="45.75" thickBot="1">
      <c r="A73" s="35" t="s">
        <v>19</v>
      </c>
      <c r="B73" s="36" t="s">
        <v>52</v>
      </c>
      <c r="C73" s="36" t="s">
        <v>21</v>
      </c>
      <c r="D73" s="36" t="s">
        <v>22</v>
      </c>
      <c r="E73" s="36" t="s">
        <v>23</v>
      </c>
      <c r="F73" s="36" t="s">
        <v>22</v>
      </c>
      <c r="G73" s="36" t="s">
        <v>53</v>
      </c>
      <c r="H73" s="36" t="s">
        <v>22</v>
      </c>
      <c r="I73" s="36" t="s">
        <v>54</v>
      </c>
      <c r="J73" s="36" t="s">
        <v>22</v>
      </c>
      <c r="K73" s="42" t="s">
        <v>3</v>
      </c>
    </row>
    <row r="74" spans="1:11" ht="15.75" thickBot="1">
      <c r="A74" s="37" t="s">
        <v>55</v>
      </c>
      <c r="B74" s="144">
        <v>55.5</v>
      </c>
      <c r="C74" s="127"/>
      <c r="D74" s="127"/>
      <c r="E74" s="127"/>
      <c r="F74" s="128"/>
      <c r="G74" s="129">
        <f>H74/B74</f>
        <v>105220.00000000001</v>
      </c>
      <c r="H74" s="130">
        <v>5839710.0000000009</v>
      </c>
      <c r="I74" s="131">
        <f>J74/B74</f>
        <v>105775.00000000001</v>
      </c>
      <c r="J74" s="130">
        <v>5870512.5000000009</v>
      </c>
      <c r="K74" s="105" t="s">
        <v>3</v>
      </c>
    </row>
    <row r="75" spans="1:11">
      <c r="A75" s="38" t="s">
        <v>56</v>
      </c>
      <c r="B75" s="145">
        <v>21.3</v>
      </c>
      <c r="C75" s="96"/>
      <c r="D75" s="98"/>
      <c r="E75" s="132">
        <f>F75/B75</f>
        <v>157188.21000000002</v>
      </c>
      <c r="F75" s="98">
        <v>3348108.8730000006</v>
      </c>
      <c r="G75" s="133">
        <f t="shared" ref="G75:G91" si="14">H75/B75</f>
        <v>154583.04000000001</v>
      </c>
      <c r="H75" s="98">
        <v>3292618.7520000003</v>
      </c>
      <c r="I75" s="98"/>
      <c r="J75" s="98"/>
      <c r="K75" s="106" t="s">
        <v>3</v>
      </c>
    </row>
    <row r="76" spans="1:11">
      <c r="A76" s="38" t="s">
        <v>58</v>
      </c>
      <c r="B76" s="146">
        <v>37</v>
      </c>
      <c r="C76" s="134">
        <f>D76/B76</f>
        <v>121095</v>
      </c>
      <c r="D76" s="66">
        <v>4480515</v>
      </c>
      <c r="E76" s="135">
        <f t="shared" ref="E76:E93" si="15">F76/B76</f>
        <v>121650</v>
      </c>
      <c r="F76" s="66">
        <v>4501050</v>
      </c>
      <c r="G76" s="136">
        <f t="shared" si="14"/>
        <v>122205</v>
      </c>
      <c r="H76" s="68">
        <v>4521585</v>
      </c>
      <c r="I76" s="68"/>
      <c r="J76" s="68"/>
      <c r="K76" s="106" t="s">
        <v>3</v>
      </c>
    </row>
    <row r="77" spans="1:11">
      <c r="A77" s="38" t="s">
        <v>59</v>
      </c>
      <c r="B77" s="146">
        <v>55</v>
      </c>
      <c r="C77" s="134">
        <f t="shared" ref="C77:C84" si="16">D77/B77</f>
        <v>107064.44454545455</v>
      </c>
      <c r="D77" s="66">
        <v>5888544.4500000002</v>
      </c>
      <c r="E77" s="135">
        <f t="shared" si="15"/>
        <v>107619.44454545455</v>
      </c>
      <c r="F77" s="66">
        <v>5919069.4500000002</v>
      </c>
      <c r="G77" s="136">
        <f t="shared" si="14"/>
        <v>107165.45454545456</v>
      </c>
      <c r="H77" s="68">
        <v>5894100.0000000009</v>
      </c>
      <c r="I77" s="68"/>
      <c r="J77" s="68"/>
      <c r="K77" s="106" t="s">
        <v>3</v>
      </c>
    </row>
    <row r="78" spans="1:11" ht="15.75" thickBot="1">
      <c r="A78" s="39" t="s">
        <v>60</v>
      </c>
      <c r="B78" s="147">
        <v>64.8</v>
      </c>
      <c r="C78" s="137">
        <f t="shared" si="16"/>
        <v>96617.031111111122</v>
      </c>
      <c r="D78" s="97">
        <v>6260783.6160000004</v>
      </c>
      <c r="E78" s="138">
        <f t="shared" si="15"/>
        <v>97172.031111111122</v>
      </c>
      <c r="F78" s="67">
        <v>6296747.6160000004</v>
      </c>
      <c r="G78" s="138">
        <f t="shared" si="14"/>
        <v>96870.111111111124</v>
      </c>
      <c r="H78" s="67">
        <v>6277183.2000000002</v>
      </c>
      <c r="I78" s="97"/>
      <c r="J78" s="67"/>
      <c r="K78" s="107" t="s">
        <v>3</v>
      </c>
    </row>
    <row r="79" spans="1:11">
      <c r="A79" s="38" t="s">
        <v>62</v>
      </c>
      <c r="B79" s="24">
        <v>34</v>
      </c>
      <c r="C79" s="134">
        <f t="shared" si="16"/>
        <v>122785.58823529413</v>
      </c>
      <c r="D79" s="68">
        <v>4174710.0000000005</v>
      </c>
      <c r="E79" s="132">
        <f t="shared" si="15"/>
        <v>123340.58823529413</v>
      </c>
      <c r="F79" s="98">
        <v>4193580.0000000005</v>
      </c>
      <c r="G79" s="133">
        <f t="shared" si="14"/>
        <v>123895.58823529411</v>
      </c>
      <c r="H79" s="68">
        <v>4212450</v>
      </c>
      <c r="I79" s="68"/>
      <c r="J79" s="68"/>
      <c r="K79" s="108" t="s">
        <v>3</v>
      </c>
    </row>
    <row r="80" spans="1:11">
      <c r="A80" s="38" t="s">
        <v>62</v>
      </c>
      <c r="B80" s="24">
        <v>37</v>
      </c>
      <c r="C80" s="134">
        <f t="shared" si="16"/>
        <v>121095</v>
      </c>
      <c r="D80" s="66">
        <v>4480515</v>
      </c>
      <c r="E80" s="135">
        <f t="shared" si="15"/>
        <v>121650</v>
      </c>
      <c r="F80" s="66">
        <v>4501050</v>
      </c>
      <c r="G80" s="136">
        <f t="shared" si="14"/>
        <v>122205</v>
      </c>
      <c r="H80" s="66">
        <v>4521585</v>
      </c>
      <c r="I80" s="66"/>
      <c r="J80" s="66"/>
      <c r="K80" s="108" t="s">
        <v>3</v>
      </c>
    </row>
    <row r="81" spans="1:11">
      <c r="A81" s="38" t="s">
        <v>63</v>
      </c>
      <c r="B81" s="24">
        <v>51.1</v>
      </c>
      <c r="C81" s="134">
        <f t="shared" si="16"/>
        <v>108923.36594911938</v>
      </c>
      <c r="D81" s="66">
        <v>5565984.0000000009</v>
      </c>
      <c r="E81" s="135">
        <f t="shared" si="15"/>
        <v>109478.36594911938</v>
      </c>
      <c r="F81" s="66">
        <v>5594344.5000000009</v>
      </c>
      <c r="G81" s="136">
        <f t="shared" si="14"/>
        <v>110033.36594911938</v>
      </c>
      <c r="H81" s="66">
        <v>5622705.0000000009</v>
      </c>
      <c r="I81" s="66"/>
      <c r="J81" s="66"/>
      <c r="K81" s="108" t="s">
        <v>3</v>
      </c>
    </row>
    <row r="82" spans="1:11">
      <c r="A82" s="38" t="s">
        <v>62</v>
      </c>
      <c r="B82" s="24">
        <v>55</v>
      </c>
      <c r="C82" s="134">
        <f t="shared" si="16"/>
        <v>106055.45454545456</v>
      </c>
      <c r="D82" s="66">
        <v>5833050.0000000009</v>
      </c>
      <c r="E82" s="135">
        <f t="shared" si="15"/>
        <v>106610.45454545456</v>
      </c>
      <c r="F82" s="66">
        <v>5863575.0000000009</v>
      </c>
      <c r="G82" s="136">
        <f t="shared" si="14"/>
        <v>107165.45454545456</v>
      </c>
      <c r="H82" s="66">
        <v>5894100.0000000009</v>
      </c>
      <c r="I82" s="66"/>
      <c r="J82" s="66"/>
      <c r="K82" s="108" t="s">
        <v>3</v>
      </c>
    </row>
    <row r="83" spans="1:11" ht="15.75" thickBot="1">
      <c r="A83" s="41" t="s">
        <v>63</v>
      </c>
      <c r="B83" s="147">
        <v>56.5</v>
      </c>
      <c r="C83" s="137">
        <f t="shared" si="16"/>
        <v>106216.1946902655</v>
      </c>
      <c r="D83" s="97">
        <v>6001215.0000000009</v>
      </c>
      <c r="E83" s="138">
        <f t="shared" si="15"/>
        <v>106771.1946902655</v>
      </c>
      <c r="F83" s="67">
        <v>6032572.5000000009</v>
      </c>
      <c r="G83" s="137">
        <f t="shared" si="14"/>
        <v>107326.1946902655</v>
      </c>
      <c r="H83" s="67">
        <v>6063930.0000000009</v>
      </c>
      <c r="I83" s="67"/>
      <c r="J83" s="67"/>
      <c r="K83" s="109" t="s">
        <v>3</v>
      </c>
    </row>
    <row r="84" spans="1:11">
      <c r="A84" s="40" t="s">
        <v>64</v>
      </c>
      <c r="B84" s="145">
        <v>21.3</v>
      </c>
      <c r="C84" s="133">
        <f t="shared" si="16"/>
        <v>153473.04</v>
      </c>
      <c r="D84" s="133">
        <v>3268975.7520000003</v>
      </c>
      <c r="E84" s="132">
        <f t="shared" si="15"/>
        <v>154028.04</v>
      </c>
      <c r="F84" s="98">
        <v>3280797.2520000003</v>
      </c>
      <c r="G84" s="133">
        <f t="shared" si="14"/>
        <v>154583.04000000001</v>
      </c>
      <c r="H84" s="98">
        <v>3292618.7520000003</v>
      </c>
      <c r="I84" s="98"/>
      <c r="J84" s="98"/>
      <c r="K84" s="110" t="s">
        <v>3</v>
      </c>
    </row>
    <row r="85" spans="1:11">
      <c r="A85" s="38" t="s">
        <v>65</v>
      </c>
      <c r="B85" s="24">
        <v>24.3</v>
      </c>
      <c r="C85" s="134"/>
      <c r="D85" s="68"/>
      <c r="E85" s="135">
        <f t="shared" si="15"/>
        <v>150892.37880000001</v>
      </c>
      <c r="F85" s="66">
        <v>3666684.8048400003</v>
      </c>
      <c r="G85" s="136">
        <f t="shared" si="14"/>
        <v>151447.37880000001</v>
      </c>
      <c r="H85" s="66">
        <v>3680171.3048400003</v>
      </c>
      <c r="I85" s="66"/>
      <c r="J85" s="66"/>
      <c r="K85" s="108" t="s">
        <v>3</v>
      </c>
    </row>
    <row r="86" spans="1:11">
      <c r="A86" s="38" t="s">
        <v>66</v>
      </c>
      <c r="B86" s="24">
        <v>37</v>
      </c>
      <c r="C86" s="134">
        <f t="shared" ref="C86:C93" si="17">D86/B86</f>
        <v>121095</v>
      </c>
      <c r="D86" s="139">
        <v>4480515</v>
      </c>
      <c r="E86" s="135">
        <f t="shared" si="15"/>
        <v>121650</v>
      </c>
      <c r="F86" s="66">
        <v>4501050</v>
      </c>
      <c r="G86" s="136">
        <f t="shared" si="14"/>
        <v>122205</v>
      </c>
      <c r="H86" s="66">
        <v>4521585</v>
      </c>
      <c r="I86" s="66"/>
      <c r="J86" s="66"/>
      <c r="K86" s="108" t="s">
        <v>3</v>
      </c>
    </row>
    <row r="87" spans="1:11">
      <c r="A87" s="38" t="s">
        <v>65</v>
      </c>
      <c r="B87" s="24">
        <v>37.700000000000003</v>
      </c>
      <c r="C87" s="134">
        <f t="shared" si="17"/>
        <v>121206.40583554376</v>
      </c>
      <c r="D87" s="139">
        <v>4569481.5</v>
      </c>
      <c r="E87" s="135">
        <f t="shared" si="15"/>
        <v>121761.40583554376</v>
      </c>
      <c r="F87" s="66">
        <v>4590405</v>
      </c>
      <c r="G87" s="136">
        <f t="shared" si="14"/>
        <v>122316.40583554376</v>
      </c>
      <c r="H87" s="66">
        <v>4611328.5</v>
      </c>
      <c r="I87" s="66"/>
      <c r="J87" s="66"/>
      <c r="K87" s="108" t="s">
        <v>3</v>
      </c>
    </row>
    <row r="88" spans="1:11" ht="15.75" thickBot="1">
      <c r="A88" s="39" t="s">
        <v>66</v>
      </c>
      <c r="B88" s="147">
        <v>55</v>
      </c>
      <c r="C88" s="137">
        <f t="shared" si="17"/>
        <v>106055.45454545456</v>
      </c>
      <c r="D88" s="140">
        <v>5833050.0000000009</v>
      </c>
      <c r="E88" s="138">
        <f t="shared" si="15"/>
        <v>106610.45454545456</v>
      </c>
      <c r="F88" s="67">
        <v>5863575.0000000009</v>
      </c>
      <c r="G88" s="138">
        <f t="shared" si="14"/>
        <v>107165.45454545456</v>
      </c>
      <c r="H88" s="67">
        <v>5894100.0000000009</v>
      </c>
      <c r="I88" s="67"/>
      <c r="J88" s="67"/>
      <c r="K88" s="107" t="s">
        <v>3</v>
      </c>
    </row>
    <row r="89" spans="1:11">
      <c r="A89" s="114" t="s">
        <v>119</v>
      </c>
      <c r="B89" s="176">
        <v>24.3</v>
      </c>
      <c r="C89" s="170">
        <f>D89/B89</f>
        <v>150337.37880000001</v>
      </c>
      <c r="D89" s="171">
        <v>3653198.3048400003</v>
      </c>
      <c r="E89" s="177">
        <f t="shared" si="15"/>
        <v>150892.37880000001</v>
      </c>
      <c r="F89" s="171">
        <v>3666684.8048400003</v>
      </c>
      <c r="G89" s="170">
        <f t="shared" si="14"/>
        <v>151447.37880000001</v>
      </c>
      <c r="H89" s="171">
        <v>3680171.3048400003</v>
      </c>
      <c r="I89" s="68"/>
      <c r="J89" s="68"/>
      <c r="K89" s="106" t="s">
        <v>3</v>
      </c>
    </row>
    <row r="90" spans="1:11">
      <c r="A90" s="168" t="s">
        <v>119</v>
      </c>
      <c r="B90" s="169">
        <v>37.700000000000003</v>
      </c>
      <c r="C90" s="174">
        <f t="shared" ref="C90:C91" si="18">D90/B90</f>
        <v>121206.40583554376</v>
      </c>
      <c r="D90" s="175">
        <v>4569481.5</v>
      </c>
      <c r="E90" s="172">
        <f t="shared" si="15"/>
        <v>121761.40583554376</v>
      </c>
      <c r="F90" s="173">
        <v>4590405</v>
      </c>
      <c r="G90" s="174">
        <f t="shared" si="14"/>
        <v>122316.40583554376</v>
      </c>
      <c r="H90" s="173">
        <v>4611328.5</v>
      </c>
      <c r="I90" s="66"/>
      <c r="J90" s="66"/>
      <c r="K90" s="108" t="s">
        <v>3</v>
      </c>
    </row>
    <row r="91" spans="1:11">
      <c r="A91" s="168" t="s">
        <v>120</v>
      </c>
      <c r="B91" s="169">
        <v>55</v>
      </c>
      <c r="C91" s="174">
        <f t="shared" si="18"/>
        <v>106055.45454545456</v>
      </c>
      <c r="D91" s="175">
        <v>5833050.0000000009</v>
      </c>
      <c r="E91" s="172">
        <f t="shared" si="15"/>
        <v>106610.45454545456</v>
      </c>
      <c r="F91" s="173">
        <v>5863575.0000000009</v>
      </c>
      <c r="G91" s="172">
        <f t="shared" si="14"/>
        <v>107165.45454545456</v>
      </c>
      <c r="H91" s="173">
        <v>5894100.0000000009</v>
      </c>
      <c r="I91" s="66"/>
      <c r="J91" s="66"/>
      <c r="K91" s="108" t="s">
        <v>3</v>
      </c>
    </row>
    <row r="92" spans="1:11" ht="15.75" thickBot="1">
      <c r="A92" s="41" t="s">
        <v>67</v>
      </c>
      <c r="B92" s="167">
        <v>64.5</v>
      </c>
      <c r="C92" s="165">
        <f t="shared" si="17"/>
        <v>96593.1293023256</v>
      </c>
      <c r="D92" s="101">
        <v>6230256.8400000008</v>
      </c>
      <c r="E92" s="165">
        <f t="shared" si="15"/>
        <v>97148.1293023256</v>
      </c>
      <c r="F92" s="101">
        <v>6266054.3400000008</v>
      </c>
      <c r="G92" s="141"/>
      <c r="H92" s="101"/>
      <c r="I92" s="101"/>
      <c r="J92" s="101"/>
      <c r="K92" s="119" t="s">
        <v>3</v>
      </c>
    </row>
    <row r="93" spans="1:11" ht="15.75" thickBot="1">
      <c r="A93" s="37" t="s">
        <v>68</v>
      </c>
      <c r="B93" s="144">
        <v>64.5</v>
      </c>
      <c r="C93" s="131">
        <f t="shared" si="17"/>
        <v>98813.1293023256</v>
      </c>
      <c r="D93" s="130">
        <v>6373446.8400000008</v>
      </c>
      <c r="E93" s="131">
        <f t="shared" si="15"/>
        <v>99368.1293023256</v>
      </c>
      <c r="F93" s="130">
        <v>6409244.3400000008</v>
      </c>
      <c r="G93" s="129">
        <f t="shared" ref="G93" si="19">H93/B93</f>
        <v>99923.1293023256</v>
      </c>
      <c r="H93" s="130">
        <v>6445041.8400000008</v>
      </c>
      <c r="I93" s="130"/>
      <c r="J93" s="130"/>
      <c r="K93" s="105" t="s">
        <v>3</v>
      </c>
    </row>
    <row r="95" spans="1:11" s="1" customFormat="1" ht="19.5" thickBot="1">
      <c r="A95" s="103" t="s">
        <v>144</v>
      </c>
      <c r="E95" s="4"/>
      <c r="F95" s="4"/>
      <c r="G95" s="4"/>
      <c r="H95" s="4"/>
      <c r="I95" s="4"/>
      <c r="J95" s="4"/>
      <c r="K95" s="4"/>
    </row>
    <row r="96" spans="1:11" ht="46.5" customHeight="1" thickBot="1">
      <c r="A96" s="35" t="s">
        <v>19</v>
      </c>
      <c r="B96" s="36" t="s">
        <v>52</v>
      </c>
      <c r="C96" s="36" t="s">
        <v>21</v>
      </c>
      <c r="D96" s="36" t="s">
        <v>22</v>
      </c>
      <c r="E96" s="36" t="s">
        <v>23</v>
      </c>
      <c r="F96" s="36" t="s">
        <v>22</v>
      </c>
      <c r="G96" s="36" t="s">
        <v>53</v>
      </c>
      <c r="H96" s="36" t="s">
        <v>22</v>
      </c>
      <c r="I96" s="36" t="s">
        <v>54</v>
      </c>
      <c r="J96" s="36" t="s">
        <v>22</v>
      </c>
      <c r="K96" s="42" t="s">
        <v>3</v>
      </c>
    </row>
    <row r="97" spans="1:12" ht="15.75" thickBot="1">
      <c r="A97" s="37" t="s">
        <v>55</v>
      </c>
      <c r="B97" s="144">
        <v>55.5</v>
      </c>
      <c r="C97" s="127"/>
      <c r="D97" s="127"/>
      <c r="E97" s="127"/>
      <c r="F97" s="128"/>
      <c r="G97" s="129">
        <f>H97/B97</f>
        <v>102376.21621621621</v>
      </c>
      <c r="H97" s="130">
        <v>5681880</v>
      </c>
      <c r="I97" s="131">
        <f>J97/B97</f>
        <v>102916.21621621621</v>
      </c>
      <c r="J97" s="130">
        <v>5711850</v>
      </c>
      <c r="K97" s="105" t="s">
        <v>3</v>
      </c>
      <c r="L97" s="44"/>
    </row>
    <row r="98" spans="1:12">
      <c r="A98" s="38" t="s">
        <v>56</v>
      </c>
      <c r="B98" s="145">
        <v>21.3</v>
      </c>
      <c r="C98" s="96"/>
      <c r="D98" s="98"/>
      <c r="E98" s="132">
        <f>F98/B98</f>
        <v>152939.88000000003</v>
      </c>
      <c r="F98" s="98">
        <v>3257619.4440000006</v>
      </c>
      <c r="G98" s="133">
        <f t="shared" ref="G98:G116" si="20">H98/B98</f>
        <v>150405.12000000002</v>
      </c>
      <c r="H98" s="98">
        <v>3203629.0560000003</v>
      </c>
      <c r="I98" s="98"/>
      <c r="J98" s="98"/>
      <c r="K98" s="106" t="s">
        <v>3</v>
      </c>
    </row>
    <row r="99" spans="1:12">
      <c r="A99" s="38" t="s">
        <v>58</v>
      </c>
      <c r="B99" s="146">
        <v>37</v>
      </c>
      <c r="C99" s="134">
        <f>D99/B99</f>
        <v>117822.16216216216</v>
      </c>
      <c r="D99" s="66">
        <v>4359420</v>
      </c>
      <c r="E99" s="135">
        <f t="shared" ref="E99:E116" si="21">F99/B99</f>
        <v>118362.16216216216</v>
      </c>
      <c r="F99" s="66">
        <v>4379400</v>
      </c>
      <c r="G99" s="136">
        <f t="shared" si="20"/>
        <v>118902.16216216216</v>
      </c>
      <c r="H99" s="68">
        <v>4399380</v>
      </c>
      <c r="I99" s="68"/>
      <c r="J99" s="68"/>
      <c r="K99" s="106" t="s">
        <v>3</v>
      </c>
      <c r="L99" s="44"/>
    </row>
    <row r="100" spans="1:12">
      <c r="A100" s="38" t="s">
        <v>59</v>
      </c>
      <c r="B100" s="146">
        <v>55</v>
      </c>
      <c r="C100" s="134">
        <f t="shared" ref="C100:C116" si="22">D100/B100</f>
        <v>104170.81090909091</v>
      </c>
      <c r="D100" s="66">
        <v>5729394.6000000006</v>
      </c>
      <c r="E100" s="135">
        <f t="shared" si="21"/>
        <v>104710.81090909091</v>
      </c>
      <c r="F100" s="66">
        <v>5759094.6000000006</v>
      </c>
      <c r="G100" s="136">
        <f t="shared" si="20"/>
        <v>104269.09090909091</v>
      </c>
      <c r="H100" s="68">
        <v>5734800</v>
      </c>
      <c r="I100" s="68"/>
      <c r="J100" s="68"/>
      <c r="K100" s="106" t="s">
        <v>3</v>
      </c>
      <c r="L100" s="44"/>
    </row>
    <row r="101" spans="1:12" ht="15.75" thickBot="1">
      <c r="A101" s="39" t="s">
        <v>60</v>
      </c>
      <c r="B101" s="147">
        <v>64.8</v>
      </c>
      <c r="C101" s="137">
        <f t="shared" si="22"/>
        <v>94005.759999999995</v>
      </c>
      <c r="D101" s="97">
        <v>6091573.2479999997</v>
      </c>
      <c r="E101" s="138">
        <f t="shared" si="21"/>
        <v>94545.76</v>
      </c>
      <c r="F101" s="67">
        <v>6126565.2479999997</v>
      </c>
      <c r="G101" s="138">
        <f t="shared" si="20"/>
        <v>94252.000000000015</v>
      </c>
      <c r="H101" s="67">
        <v>6107529.6000000006</v>
      </c>
      <c r="I101" s="97"/>
      <c r="J101" s="67"/>
      <c r="K101" s="107" t="s">
        <v>3</v>
      </c>
      <c r="L101" s="44"/>
    </row>
    <row r="102" spans="1:12">
      <c r="A102" s="38" t="s">
        <v>62</v>
      </c>
      <c r="B102" s="24">
        <v>34</v>
      </c>
      <c r="C102" s="134">
        <f t="shared" si="22"/>
        <v>119467.05882352943</v>
      </c>
      <c r="D102" s="68">
        <v>4061880.0000000005</v>
      </c>
      <c r="E102" s="132">
        <f t="shared" si="21"/>
        <v>120007.05882352943</v>
      </c>
      <c r="F102" s="98">
        <v>4080240.0000000005</v>
      </c>
      <c r="G102" s="133">
        <f t="shared" si="20"/>
        <v>120547.05882352943</v>
      </c>
      <c r="H102" s="68">
        <v>4098600.0000000005</v>
      </c>
      <c r="I102" s="68"/>
      <c r="J102" s="68"/>
      <c r="K102" s="108" t="s">
        <v>3</v>
      </c>
      <c r="L102" s="44"/>
    </row>
    <row r="103" spans="1:12">
      <c r="A103" s="38" t="s">
        <v>62</v>
      </c>
      <c r="B103" s="24">
        <v>37</v>
      </c>
      <c r="C103" s="134">
        <f t="shared" si="22"/>
        <v>117822.16216216216</v>
      </c>
      <c r="D103" s="66">
        <v>4359420</v>
      </c>
      <c r="E103" s="135">
        <f t="shared" si="21"/>
        <v>118362.16216216216</v>
      </c>
      <c r="F103" s="66">
        <v>4379400</v>
      </c>
      <c r="G103" s="136">
        <f t="shared" si="20"/>
        <v>118902.16216216216</v>
      </c>
      <c r="H103" s="66">
        <v>4399380</v>
      </c>
      <c r="I103" s="66"/>
      <c r="J103" s="66"/>
      <c r="K103" s="108" t="s">
        <v>3</v>
      </c>
      <c r="L103" s="44"/>
    </row>
    <row r="104" spans="1:12">
      <c r="A104" s="38" t="s">
        <v>63</v>
      </c>
      <c r="B104" s="24">
        <v>51.1</v>
      </c>
      <c r="C104" s="134">
        <f t="shared" si="22"/>
        <v>105979.49119373776</v>
      </c>
      <c r="D104" s="66">
        <v>5415552</v>
      </c>
      <c r="E104" s="135">
        <f t="shared" si="21"/>
        <v>106519.49119373776</v>
      </c>
      <c r="F104" s="66">
        <v>5443146</v>
      </c>
      <c r="G104" s="136">
        <f t="shared" si="20"/>
        <v>107059.49119373776</v>
      </c>
      <c r="H104" s="66">
        <v>5470740</v>
      </c>
      <c r="I104" s="66"/>
      <c r="J104" s="66"/>
      <c r="K104" s="108" t="s">
        <v>3</v>
      </c>
      <c r="L104" s="44"/>
    </row>
    <row r="105" spans="1:12">
      <c r="A105" s="38" t="s">
        <v>62</v>
      </c>
      <c r="B105" s="24">
        <v>55</v>
      </c>
      <c r="C105" s="134">
        <f t="shared" si="22"/>
        <v>103189.09090909091</v>
      </c>
      <c r="D105" s="66">
        <v>5675400</v>
      </c>
      <c r="E105" s="135">
        <f t="shared" si="21"/>
        <v>103729.09090909091</v>
      </c>
      <c r="F105" s="66">
        <v>5705100</v>
      </c>
      <c r="G105" s="136">
        <f t="shared" si="20"/>
        <v>104269.09090909091</v>
      </c>
      <c r="H105" s="66">
        <v>5734800</v>
      </c>
      <c r="I105" s="66"/>
      <c r="J105" s="66"/>
      <c r="K105" s="108" t="s">
        <v>3</v>
      </c>
      <c r="L105" s="44"/>
    </row>
    <row r="106" spans="1:12" ht="15.75" thickBot="1">
      <c r="A106" s="41" t="s">
        <v>63</v>
      </c>
      <c r="B106" s="147">
        <v>56.5</v>
      </c>
      <c r="C106" s="137">
        <f t="shared" si="22"/>
        <v>103345.48672566372</v>
      </c>
      <c r="D106" s="97">
        <v>5839020</v>
      </c>
      <c r="E106" s="138">
        <f t="shared" si="21"/>
        <v>103885.48672566372</v>
      </c>
      <c r="F106" s="67">
        <v>5869530</v>
      </c>
      <c r="G106" s="137">
        <f t="shared" si="20"/>
        <v>104425.48672566372</v>
      </c>
      <c r="H106" s="67">
        <v>5900040</v>
      </c>
      <c r="I106" s="67"/>
      <c r="J106" s="67"/>
      <c r="K106" s="109" t="s">
        <v>3</v>
      </c>
      <c r="L106" s="44"/>
    </row>
    <row r="107" spans="1:12">
      <c r="A107" s="40" t="s">
        <v>64</v>
      </c>
      <c r="B107" s="145">
        <v>21.3</v>
      </c>
      <c r="C107" s="133">
        <f t="shared" si="22"/>
        <v>149325.12000000002</v>
      </c>
      <c r="D107" s="133">
        <v>3180625.0560000003</v>
      </c>
      <c r="E107" s="132">
        <f t="shared" si="21"/>
        <v>149865.12000000002</v>
      </c>
      <c r="F107" s="98">
        <v>3192127.0560000003</v>
      </c>
      <c r="G107" s="133">
        <f t="shared" si="20"/>
        <v>150405.12000000002</v>
      </c>
      <c r="H107" s="98">
        <v>3203629.0560000003</v>
      </c>
      <c r="I107" s="98"/>
      <c r="J107" s="98"/>
      <c r="K107" s="110" t="s">
        <v>3</v>
      </c>
    </row>
    <row r="108" spans="1:12">
      <c r="A108" s="38" t="s">
        <v>65</v>
      </c>
      <c r="B108" s="24">
        <v>24.3</v>
      </c>
      <c r="C108" s="134">
        <f t="shared" si="22"/>
        <v>0</v>
      </c>
      <c r="D108" s="68"/>
      <c r="E108" s="135">
        <f t="shared" si="21"/>
        <v>146814.2064</v>
      </c>
      <c r="F108" s="66">
        <v>3567585.2155200001</v>
      </c>
      <c r="G108" s="136">
        <f t="shared" si="20"/>
        <v>147354.2064</v>
      </c>
      <c r="H108" s="66">
        <v>3580707.2155200001</v>
      </c>
      <c r="I108" s="66"/>
      <c r="J108" s="66"/>
      <c r="K108" s="108" t="s">
        <v>3</v>
      </c>
    </row>
    <row r="109" spans="1:12">
      <c r="A109" s="38" t="s">
        <v>66</v>
      </c>
      <c r="B109" s="24">
        <v>37</v>
      </c>
      <c r="C109" s="134">
        <f t="shared" si="22"/>
        <v>117822.16216216216</v>
      </c>
      <c r="D109" s="139">
        <v>4359420</v>
      </c>
      <c r="E109" s="135">
        <f t="shared" si="21"/>
        <v>118362.16216216216</v>
      </c>
      <c r="F109" s="66">
        <v>4379400</v>
      </c>
      <c r="G109" s="136">
        <f t="shared" si="20"/>
        <v>118902.16216216216</v>
      </c>
      <c r="H109" s="66">
        <v>4399380</v>
      </c>
      <c r="I109" s="66"/>
      <c r="J109" s="66"/>
      <c r="K109" s="108" t="s">
        <v>3</v>
      </c>
      <c r="L109" s="44"/>
    </row>
    <row r="110" spans="1:12">
      <c r="A110" s="38" t="s">
        <v>65</v>
      </c>
      <c r="B110" s="24">
        <v>37.700000000000003</v>
      </c>
      <c r="C110" s="134">
        <f t="shared" si="22"/>
        <v>117930.55702917771</v>
      </c>
      <c r="D110" s="139">
        <v>4445982</v>
      </c>
      <c r="E110" s="135">
        <f t="shared" si="21"/>
        <v>118470.55702917771</v>
      </c>
      <c r="F110" s="66">
        <v>4466340</v>
      </c>
      <c r="G110" s="136">
        <f t="shared" si="20"/>
        <v>119010.55702917771</v>
      </c>
      <c r="H110" s="66">
        <v>4486698</v>
      </c>
      <c r="I110" s="66"/>
      <c r="J110" s="66"/>
      <c r="K110" s="108" t="s">
        <v>3</v>
      </c>
      <c r="L110" s="44"/>
    </row>
    <row r="111" spans="1:12" ht="15.75" thickBot="1">
      <c r="A111" s="39" t="s">
        <v>66</v>
      </c>
      <c r="B111" s="147">
        <v>55</v>
      </c>
      <c r="C111" s="137">
        <f t="shared" si="22"/>
        <v>103189.09090909091</v>
      </c>
      <c r="D111" s="140">
        <v>5675400</v>
      </c>
      <c r="E111" s="138">
        <f t="shared" si="21"/>
        <v>103729.09090909091</v>
      </c>
      <c r="F111" s="67">
        <v>5705100</v>
      </c>
      <c r="G111" s="138">
        <f t="shared" si="20"/>
        <v>104269.09090909091</v>
      </c>
      <c r="H111" s="67">
        <v>5734800</v>
      </c>
      <c r="I111" s="67"/>
      <c r="J111" s="67"/>
      <c r="K111" s="107" t="s">
        <v>3</v>
      </c>
      <c r="L111" s="44"/>
    </row>
    <row r="112" spans="1:12">
      <c r="A112" s="114" t="s">
        <v>119</v>
      </c>
      <c r="B112" s="176">
        <v>24.3</v>
      </c>
      <c r="C112" s="170">
        <f t="shared" si="22"/>
        <v>146274.2064</v>
      </c>
      <c r="D112" s="171">
        <v>3554463.2155200001</v>
      </c>
      <c r="E112" s="177">
        <f t="shared" si="21"/>
        <v>146814.2064</v>
      </c>
      <c r="F112" s="171">
        <v>3567585.2155200001</v>
      </c>
      <c r="G112" s="170">
        <f t="shared" si="20"/>
        <v>147354.2064</v>
      </c>
      <c r="H112" s="171">
        <v>3580707.2155200001</v>
      </c>
      <c r="I112" s="68"/>
      <c r="J112" s="68"/>
      <c r="K112" s="106" t="s">
        <v>3</v>
      </c>
      <c r="L112" s="44"/>
    </row>
    <row r="113" spans="1:12">
      <c r="A113" s="168" t="s">
        <v>119</v>
      </c>
      <c r="B113" s="169">
        <v>37.700000000000003</v>
      </c>
      <c r="C113" s="174">
        <f t="shared" si="22"/>
        <v>117930.55702917771</v>
      </c>
      <c r="D113" s="175">
        <v>4445982</v>
      </c>
      <c r="E113" s="172">
        <f t="shared" si="21"/>
        <v>118470.55702917771</v>
      </c>
      <c r="F113" s="173">
        <v>4466340</v>
      </c>
      <c r="G113" s="174">
        <f t="shared" si="20"/>
        <v>119010.55702917771</v>
      </c>
      <c r="H113" s="173">
        <v>4486698</v>
      </c>
      <c r="I113" s="66"/>
      <c r="J113" s="66"/>
      <c r="K113" s="108" t="s">
        <v>3</v>
      </c>
      <c r="L113" s="44"/>
    </row>
    <row r="114" spans="1:12">
      <c r="A114" s="168" t="s">
        <v>120</v>
      </c>
      <c r="B114" s="169">
        <v>55</v>
      </c>
      <c r="C114" s="174">
        <f t="shared" si="22"/>
        <v>103189.09090909091</v>
      </c>
      <c r="D114" s="175">
        <v>5675400</v>
      </c>
      <c r="E114" s="172">
        <f t="shared" si="21"/>
        <v>103729.09090909091</v>
      </c>
      <c r="F114" s="173">
        <v>5705100</v>
      </c>
      <c r="G114" s="172">
        <f t="shared" si="20"/>
        <v>104269.09090909091</v>
      </c>
      <c r="H114" s="173">
        <v>5734800</v>
      </c>
      <c r="I114" s="66"/>
      <c r="J114" s="66"/>
      <c r="K114" s="108" t="s">
        <v>3</v>
      </c>
      <c r="L114" s="44"/>
    </row>
    <row r="115" spans="1:12" ht="15.75" thickBot="1">
      <c r="A115" s="41" t="s">
        <v>67</v>
      </c>
      <c r="B115" s="167">
        <v>64.5</v>
      </c>
      <c r="C115" s="165">
        <f t="shared" si="22"/>
        <v>93982.504186046513</v>
      </c>
      <c r="D115" s="101">
        <v>6061871.5200000005</v>
      </c>
      <c r="E115" s="165">
        <f t="shared" si="21"/>
        <v>94522.504186046513</v>
      </c>
      <c r="F115" s="101">
        <v>6096701.5200000005</v>
      </c>
      <c r="G115" s="141">
        <f t="shared" si="20"/>
        <v>0</v>
      </c>
      <c r="H115" s="101"/>
      <c r="I115" s="101"/>
      <c r="J115" s="101"/>
      <c r="K115" s="119" t="s">
        <v>3</v>
      </c>
      <c r="L115" s="44"/>
    </row>
    <row r="116" spans="1:12" ht="15.75" thickBot="1">
      <c r="A116" s="37" t="s">
        <v>68</v>
      </c>
      <c r="B116" s="144">
        <v>64.5</v>
      </c>
      <c r="C116" s="131">
        <f t="shared" si="22"/>
        <v>96142.504186046513</v>
      </c>
      <c r="D116" s="130">
        <v>6201191.5200000005</v>
      </c>
      <c r="E116" s="131">
        <f t="shared" si="21"/>
        <v>96682.504186046513</v>
      </c>
      <c r="F116" s="130">
        <v>6236021.5200000005</v>
      </c>
      <c r="G116" s="129">
        <f t="shared" si="20"/>
        <v>97222.504186046513</v>
      </c>
      <c r="H116" s="130">
        <v>6270851.5200000005</v>
      </c>
      <c r="I116" s="130"/>
      <c r="J116" s="130"/>
      <c r="K116" s="105" t="s">
        <v>3</v>
      </c>
      <c r="L116" s="44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9"/>
  <sheetViews>
    <sheetView topLeftCell="A64" zoomScale="90" zoomScaleNormal="90" workbookViewId="0">
      <selection activeCell="L153" sqref="L153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7109375" customWidth="1"/>
    <col min="12" max="12" width="15.85546875" customWidth="1"/>
    <col min="13" max="13" width="13" customWidth="1"/>
    <col min="14" max="14" width="13.140625" customWidth="1"/>
  </cols>
  <sheetData>
    <row r="1" spans="1:10" s="1" customFormat="1" ht="19.5" thickBot="1">
      <c r="A1" s="103" t="s">
        <v>137</v>
      </c>
      <c r="E1" s="4"/>
      <c r="F1" s="4"/>
      <c r="G1" s="4"/>
      <c r="H1" s="4"/>
      <c r="I1" s="4"/>
      <c r="J1" s="4"/>
    </row>
    <row r="2" spans="1:10" s="2" customFormat="1" ht="45">
      <c r="A2" s="5" t="s">
        <v>19</v>
      </c>
      <c r="B2" s="6" t="s">
        <v>69</v>
      </c>
      <c r="C2" s="7" t="s">
        <v>70</v>
      </c>
      <c r="D2" s="8" t="s">
        <v>71</v>
      </c>
      <c r="E2" s="7" t="s">
        <v>72</v>
      </c>
      <c r="F2" s="7" t="s">
        <v>71</v>
      </c>
      <c r="G2" s="9" t="s">
        <v>73</v>
      </c>
    </row>
    <row r="3" spans="1:10">
      <c r="A3" s="10" t="s">
        <v>74</v>
      </c>
      <c r="B3" s="11">
        <v>20.67</v>
      </c>
      <c r="C3" s="65">
        <v>116549.99999999999</v>
      </c>
      <c r="D3" s="65">
        <f>C3*B3</f>
        <v>2409088.5</v>
      </c>
      <c r="E3" s="66"/>
      <c r="F3" s="66"/>
      <c r="G3" s="12" t="s">
        <v>6</v>
      </c>
    </row>
    <row r="4" spans="1:10" ht="15.75" thickBot="1">
      <c r="A4" s="75" t="s">
        <v>87</v>
      </c>
      <c r="B4" s="76">
        <v>52.97</v>
      </c>
      <c r="C4" s="77">
        <v>82203</v>
      </c>
      <c r="D4" s="77">
        <f t="shared" ref="D4:D35" si="0">C4*B4</f>
        <v>4354292.91</v>
      </c>
      <c r="E4" s="67"/>
      <c r="F4" s="67"/>
      <c r="G4" s="78" t="s">
        <v>6</v>
      </c>
    </row>
    <row r="5" spans="1:10">
      <c r="A5" s="79" t="s">
        <v>88</v>
      </c>
      <c r="B5" s="20">
        <v>38.25</v>
      </c>
      <c r="C5" s="69">
        <v>97550</v>
      </c>
      <c r="D5" s="69">
        <f t="shared" si="0"/>
        <v>3731287.5</v>
      </c>
      <c r="E5" s="98"/>
      <c r="F5" s="98"/>
      <c r="G5" s="71" t="s">
        <v>6</v>
      </c>
      <c r="I5" s="33"/>
    </row>
    <row r="6" spans="1:10" ht="15.75" thickBot="1">
      <c r="A6" s="75" t="s">
        <v>88</v>
      </c>
      <c r="B6" s="76">
        <v>40.89</v>
      </c>
      <c r="C6" s="77">
        <v>94050</v>
      </c>
      <c r="D6" s="77">
        <f t="shared" si="0"/>
        <v>3845704.5</v>
      </c>
      <c r="E6" s="67"/>
      <c r="F6" s="67"/>
      <c r="G6" s="80" t="s">
        <v>6</v>
      </c>
      <c r="I6" s="33"/>
    </row>
    <row r="7" spans="1:10" s="2" customFormat="1">
      <c r="A7" s="22" t="s">
        <v>75</v>
      </c>
      <c r="B7" s="23">
        <v>38.25</v>
      </c>
      <c r="C7" s="99">
        <v>97550</v>
      </c>
      <c r="D7" s="68">
        <f t="shared" si="0"/>
        <v>3731287.5</v>
      </c>
      <c r="E7" s="134">
        <v>98550</v>
      </c>
      <c r="F7" s="68">
        <f>E7*B7</f>
        <v>3769537.5</v>
      </c>
      <c r="G7" s="25" t="s">
        <v>28</v>
      </c>
      <c r="I7" s="33"/>
      <c r="J7"/>
    </row>
    <row r="8" spans="1:10" s="2" customFormat="1">
      <c r="A8" s="13" t="s">
        <v>76</v>
      </c>
      <c r="B8" s="14">
        <v>43.2</v>
      </c>
      <c r="C8" s="142">
        <v>92050</v>
      </c>
      <c r="D8" s="66">
        <f t="shared" si="0"/>
        <v>3976560.0000000005</v>
      </c>
      <c r="E8" s="136">
        <v>93050</v>
      </c>
      <c r="F8" s="66">
        <f t="shared" ref="F8:F35" si="1">E8*B8</f>
        <v>4019760.0000000005</v>
      </c>
      <c r="G8" s="15" t="s">
        <v>28</v>
      </c>
      <c r="I8" s="33"/>
      <c r="J8"/>
    </row>
    <row r="9" spans="1:10" s="2" customFormat="1">
      <c r="A9" s="13" t="s">
        <v>76</v>
      </c>
      <c r="B9" s="14">
        <v>45.32</v>
      </c>
      <c r="C9" s="142">
        <v>91050</v>
      </c>
      <c r="D9" s="66">
        <f t="shared" si="0"/>
        <v>4126386</v>
      </c>
      <c r="E9" s="136">
        <v>92050</v>
      </c>
      <c r="F9" s="66">
        <f t="shared" si="1"/>
        <v>4171706</v>
      </c>
      <c r="G9" s="15" t="s">
        <v>28</v>
      </c>
      <c r="I9" s="33"/>
      <c r="J9"/>
    </row>
    <row r="10" spans="1:10" s="2" customFormat="1">
      <c r="A10" s="13" t="s">
        <v>76</v>
      </c>
      <c r="B10" s="14">
        <v>48.45</v>
      </c>
      <c r="C10" s="142">
        <v>87838</v>
      </c>
      <c r="D10" s="66">
        <f t="shared" si="0"/>
        <v>4255751.1000000006</v>
      </c>
      <c r="E10" s="136">
        <v>88838</v>
      </c>
      <c r="F10" s="66">
        <f t="shared" si="1"/>
        <v>4304201.1000000006</v>
      </c>
      <c r="G10" s="15" t="s">
        <v>28</v>
      </c>
      <c r="I10" s="33"/>
      <c r="J10"/>
    </row>
    <row r="11" spans="1:10" s="2" customFormat="1" ht="15.75" thickBot="1">
      <c r="A11" s="16" t="s">
        <v>76</v>
      </c>
      <c r="B11" s="17">
        <v>55.52</v>
      </c>
      <c r="C11" s="100">
        <v>82203</v>
      </c>
      <c r="D11" s="67">
        <f t="shared" si="0"/>
        <v>4563910.5600000005</v>
      </c>
      <c r="E11" s="137">
        <v>83203</v>
      </c>
      <c r="F11" s="67">
        <f t="shared" si="1"/>
        <v>4619430.5600000005</v>
      </c>
      <c r="G11" s="18" t="s">
        <v>28</v>
      </c>
      <c r="I11" s="33"/>
      <c r="J11"/>
    </row>
    <row r="12" spans="1:10">
      <c r="A12" s="19" t="s">
        <v>77</v>
      </c>
      <c r="B12" s="20">
        <v>18.95</v>
      </c>
      <c r="C12" s="69">
        <v>119550</v>
      </c>
      <c r="D12" s="65">
        <f t="shared" si="0"/>
        <v>2265472.5</v>
      </c>
      <c r="E12" s="69">
        <v>120550</v>
      </c>
      <c r="F12" s="69">
        <f t="shared" si="1"/>
        <v>2284422.5</v>
      </c>
      <c r="G12" s="71" t="s">
        <v>28</v>
      </c>
      <c r="I12" s="33"/>
    </row>
    <row r="13" spans="1:10">
      <c r="A13" s="10" t="s">
        <v>77</v>
      </c>
      <c r="B13" s="11">
        <v>20.67</v>
      </c>
      <c r="C13" s="65">
        <v>116549.99999999999</v>
      </c>
      <c r="D13" s="65">
        <f t="shared" si="0"/>
        <v>2409088.5</v>
      </c>
      <c r="E13" s="65">
        <v>117549.99999999999</v>
      </c>
      <c r="F13" s="65">
        <f t="shared" si="1"/>
        <v>2429758.5</v>
      </c>
      <c r="G13" s="70" t="s">
        <v>28</v>
      </c>
      <c r="I13" s="33"/>
    </row>
    <row r="14" spans="1:10">
      <c r="A14" s="22" t="s">
        <v>78</v>
      </c>
      <c r="B14" s="23">
        <v>34.630000000000003</v>
      </c>
      <c r="C14" s="99">
        <v>101254</v>
      </c>
      <c r="D14" s="66">
        <f t="shared" si="0"/>
        <v>3506426.0200000005</v>
      </c>
      <c r="E14" s="134">
        <v>102254</v>
      </c>
      <c r="F14" s="66">
        <f t="shared" si="1"/>
        <v>3541056.0200000005</v>
      </c>
      <c r="G14" s="72" t="s">
        <v>28</v>
      </c>
      <c r="I14" s="33"/>
    </row>
    <row r="15" spans="1:10">
      <c r="A15" s="13" t="s">
        <v>79</v>
      </c>
      <c r="B15" s="14">
        <v>38.25</v>
      </c>
      <c r="C15" s="142">
        <v>97550</v>
      </c>
      <c r="D15" s="66">
        <f t="shared" si="0"/>
        <v>3731287.5</v>
      </c>
      <c r="E15" s="136">
        <v>98550</v>
      </c>
      <c r="F15" s="66">
        <f t="shared" si="1"/>
        <v>3769537.5</v>
      </c>
      <c r="G15" s="72" t="s">
        <v>28</v>
      </c>
      <c r="I15" s="33"/>
    </row>
    <row r="16" spans="1:10">
      <c r="A16" s="24" t="s">
        <v>78</v>
      </c>
      <c r="B16" s="14">
        <v>39</v>
      </c>
      <c r="C16" s="142">
        <v>97324</v>
      </c>
      <c r="D16" s="66">
        <f t="shared" si="0"/>
        <v>3795636</v>
      </c>
      <c r="E16" s="142">
        <v>98324</v>
      </c>
      <c r="F16" s="66">
        <f t="shared" si="1"/>
        <v>3834636</v>
      </c>
      <c r="G16" s="72" t="s">
        <v>28</v>
      </c>
      <c r="I16" s="33"/>
    </row>
    <row r="17" spans="1:9">
      <c r="A17" s="22" t="s">
        <v>80</v>
      </c>
      <c r="B17" s="23">
        <v>40.89</v>
      </c>
      <c r="C17" s="99">
        <v>94050</v>
      </c>
      <c r="D17" s="68">
        <f t="shared" si="0"/>
        <v>3845704.5</v>
      </c>
      <c r="E17" s="134">
        <v>95050</v>
      </c>
      <c r="F17" s="68">
        <f t="shared" si="1"/>
        <v>3886594.5</v>
      </c>
      <c r="G17" s="73" t="s">
        <v>28</v>
      </c>
      <c r="I17" s="33"/>
    </row>
    <row r="18" spans="1:9">
      <c r="A18" s="13" t="s">
        <v>80</v>
      </c>
      <c r="B18" s="14">
        <v>43.2</v>
      </c>
      <c r="C18" s="142">
        <v>92050</v>
      </c>
      <c r="D18" s="66">
        <f t="shared" si="0"/>
        <v>3976560.0000000005</v>
      </c>
      <c r="E18" s="136">
        <v>93050</v>
      </c>
      <c r="F18" s="66">
        <f t="shared" si="1"/>
        <v>4019760.0000000005</v>
      </c>
      <c r="G18" s="72" t="s">
        <v>28</v>
      </c>
      <c r="I18" s="33"/>
    </row>
    <row r="19" spans="1:9">
      <c r="A19" s="13" t="s">
        <v>80</v>
      </c>
      <c r="B19" s="14">
        <v>45.32</v>
      </c>
      <c r="C19" s="142">
        <v>91050</v>
      </c>
      <c r="D19" s="66">
        <f t="shared" si="0"/>
        <v>4126386</v>
      </c>
      <c r="E19" s="136">
        <v>92050</v>
      </c>
      <c r="F19" s="66">
        <f t="shared" si="1"/>
        <v>4171706</v>
      </c>
      <c r="G19" s="72" t="s">
        <v>28</v>
      </c>
      <c r="I19" s="33"/>
    </row>
    <row r="20" spans="1:9">
      <c r="A20" s="13" t="s">
        <v>80</v>
      </c>
      <c r="B20" s="14">
        <v>48.45</v>
      </c>
      <c r="C20" s="142">
        <v>87838</v>
      </c>
      <c r="D20" s="66">
        <f t="shared" si="0"/>
        <v>4255751.1000000006</v>
      </c>
      <c r="E20" s="136">
        <v>88838</v>
      </c>
      <c r="F20" s="66">
        <f t="shared" si="1"/>
        <v>4304201.1000000006</v>
      </c>
      <c r="G20" s="72" t="s">
        <v>28</v>
      </c>
      <c r="I20" s="33"/>
    </row>
    <row r="21" spans="1:9" ht="15.75" thickBot="1">
      <c r="A21" s="16" t="s">
        <v>80</v>
      </c>
      <c r="B21" s="17">
        <v>55.52</v>
      </c>
      <c r="C21" s="100">
        <v>82203</v>
      </c>
      <c r="D21" s="67">
        <f t="shared" si="0"/>
        <v>4563910.5600000005</v>
      </c>
      <c r="E21" s="137">
        <v>83203</v>
      </c>
      <c r="F21" s="67">
        <f t="shared" si="1"/>
        <v>4619430.5600000005</v>
      </c>
      <c r="G21" s="74" t="s">
        <v>28</v>
      </c>
      <c r="I21" s="33"/>
    </row>
    <row r="22" spans="1:9">
      <c r="A22" s="19" t="s">
        <v>81</v>
      </c>
      <c r="B22" s="20">
        <v>17</v>
      </c>
      <c r="C22" s="69">
        <v>126150</v>
      </c>
      <c r="D22" s="69">
        <f t="shared" si="0"/>
        <v>2144550</v>
      </c>
      <c r="E22" s="69">
        <v>127150</v>
      </c>
      <c r="F22" s="69">
        <f t="shared" si="1"/>
        <v>2161550</v>
      </c>
      <c r="G22" s="71" t="s">
        <v>28</v>
      </c>
      <c r="I22" s="33"/>
    </row>
    <row r="23" spans="1:9">
      <c r="A23" s="26" t="s">
        <v>81</v>
      </c>
      <c r="B23" s="11">
        <v>17.3</v>
      </c>
      <c r="C23" s="65">
        <v>126150</v>
      </c>
      <c r="D23" s="65">
        <f t="shared" si="0"/>
        <v>2182395</v>
      </c>
      <c r="E23" s="65">
        <v>127150</v>
      </c>
      <c r="F23" s="65">
        <f t="shared" si="1"/>
        <v>2199695</v>
      </c>
      <c r="G23" s="70" t="s">
        <v>28</v>
      </c>
      <c r="I23" s="33"/>
    </row>
    <row r="24" spans="1:9">
      <c r="A24" s="27" t="s">
        <v>81</v>
      </c>
      <c r="B24" s="11">
        <v>20</v>
      </c>
      <c r="C24" s="65">
        <v>121150</v>
      </c>
      <c r="D24" s="65">
        <f t="shared" si="0"/>
        <v>2423000</v>
      </c>
      <c r="E24" s="65">
        <v>122150</v>
      </c>
      <c r="F24" s="65">
        <f t="shared" si="1"/>
        <v>2443000</v>
      </c>
      <c r="G24" s="70" t="s">
        <v>28</v>
      </c>
      <c r="I24" s="33"/>
    </row>
    <row r="25" spans="1:9">
      <c r="A25" s="26" t="s">
        <v>81</v>
      </c>
      <c r="B25" s="11">
        <v>20.3</v>
      </c>
      <c r="C25" s="65">
        <v>121150</v>
      </c>
      <c r="D25" s="65">
        <f t="shared" si="0"/>
        <v>2459345</v>
      </c>
      <c r="E25" s="65">
        <v>122150</v>
      </c>
      <c r="F25" s="65">
        <f t="shared" si="1"/>
        <v>2479645</v>
      </c>
      <c r="G25" s="70" t="s">
        <v>28</v>
      </c>
      <c r="I25" s="33"/>
    </row>
    <row r="26" spans="1:9">
      <c r="A26" s="13" t="s">
        <v>82</v>
      </c>
      <c r="B26" s="14">
        <v>42.1</v>
      </c>
      <c r="C26" s="142">
        <v>93050</v>
      </c>
      <c r="D26" s="66">
        <f t="shared" si="0"/>
        <v>3917405</v>
      </c>
      <c r="E26" s="136">
        <v>94050</v>
      </c>
      <c r="F26" s="66">
        <f t="shared" si="1"/>
        <v>3959505</v>
      </c>
      <c r="G26" s="72" t="s">
        <v>28</v>
      </c>
      <c r="I26" s="33"/>
    </row>
    <row r="27" spans="1:9">
      <c r="A27" s="22" t="s">
        <v>83</v>
      </c>
      <c r="B27" s="14">
        <v>46.7</v>
      </c>
      <c r="C27" s="142">
        <v>92050</v>
      </c>
      <c r="D27" s="66">
        <f t="shared" si="0"/>
        <v>4298735</v>
      </c>
      <c r="E27" s="136">
        <v>93050</v>
      </c>
      <c r="F27" s="66">
        <f t="shared" si="1"/>
        <v>4345435</v>
      </c>
      <c r="G27" s="72" t="s">
        <v>28</v>
      </c>
      <c r="I27" s="33"/>
    </row>
    <row r="28" spans="1:9" ht="15.75" thickBot="1">
      <c r="A28" s="16" t="s">
        <v>83</v>
      </c>
      <c r="B28" s="17">
        <v>57.1</v>
      </c>
      <c r="C28" s="100">
        <v>83203</v>
      </c>
      <c r="D28" s="67">
        <f t="shared" si="0"/>
        <v>4750891.3</v>
      </c>
      <c r="E28" s="137">
        <v>84203</v>
      </c>
      <c r="F28" s="67">
        <f t="shared" si="1"/>
        <v>4807991.3</v>
      </c>
      <c r="G28" s="74" t="s">
        <v>28</v>
      </c>
      <c r="I28" s="33"/>
    </row>
    <row r="29" spans="1:9">
      <c r="A29" s="19" t="s">
        <v>84</v>
      </c>
      <c r="B29" s="20">
        <v>17</v>
      </c>
      <c r="C29" s="69">
        <v>125150</v>
      </c>
      <c r="D29" s="69">
        <f t="shared" si="0"/>
        <v>2127550</v>
      </c>
      <c r="E29" s="69">
        <v>126150</v>
      </c>
      <c r="F29" s="69">
        <f t="shared" si="1"/>
        <v>2144550</v>
      </c>
      <c r="G29" s="21" t="s">
        <v>6</v>
      </c>
      <c r="I29" s="33"/>
    </row>
    <row r="30" spans="1:9">
      <c r="A30" s="26" t="s">
        <v>84</v>
      </c>
      <c r="B30" s="11">
        <v>17.3</v>
      </c>
      <c r="C30" s="65">
        <v>125150</v>
      </c>
      <c r="D30" s="65">
        <f t="shared" si="0"/>
        <v>2165095</v>
      </c>
      <c r="E30" s="65">
        <v>126150</v>
      </c>
      <c r="F30" s="65">
        <f t="shared" si="1"/>
        <v>2182395</v>
      </c>
      <c r="G30" s="12" t="s">
        <v>6</v>
      </c>
      <c r="I30" s="33"/>
    </row>
    <row r="31" spans="1:9">
      <c r="A31" s="27" t="s">
        <v>84</v>
      </c>
      <c r="B31" s="11">
        <v>20</v>
      </c>
      <c r="C31" s="65">
        <v>120150</v>
      </c>
      <c r="D31" s="65">
        <f t="shared" si="0"/>
        <v>2403000</v>
      </c>
      <c r="E31" s="65">
        <v>121150</v>
      </c>
      <c r="F31" s="65">
        <f t="shared" si="1"/>
        <v>2423000</v>
      </c>
      <c r="G31" s="12" t="s">
        <v>6</v>
      </c>
      <c r="I31" s="33"/>
    </row>
    <row r="32" spans="1:9">
      <c r="A32" s="26" t="s">
        <v>84</v>
      </c>
      <c r="B32" s="11">
        <v>20.3</v>
      </c>
      <c r="C32" s="65">
        <v>120150</v>
      </c>
      <c r="D32" s="65">
        <f t="shared" si="0"/>
        <v>2439045</v>
      </c>
      <c r="E32" s="65">
        <v>121150</v>
      </c>
      <c r="F32" s="65">
        <f t="shared" si="1"/>
        <v>2459345</v>
      </c>
      <c r="G32" s="12" t="s">
        <v>6</v>
      </c>
      <c r="I32" s="33"/>
    </row>
    <row r="33" spans="1:9">
      <c r="A33" s="13" t="s">
        <v>85</v>
      </c>
      <c r="B33" s="14">
        <v>42.1</v>
      </c>
      <c r="C33" s="142">
        <v>92050</v>
      </c>
      <c r="D33" s="66">
        <f t="shared" si="0"/>
        <v>3875305</v>
      </c>
      <c r="E33" s="136">
        <v>93050</v>
      </c>
      <c r="F33" s="66">
        <f t="shared" si="1"/>
        <v>3917405</v>
      </c>
      <c r="G33" s="15" t="s">
        <v>6</v>
      </c>
      <c r="I33" s="33"/>
    </row>
    <row r="34" spans="1:9">
      <c r="A34" s="22" t="s">
        <v>86</v>
      </c>
      <c r="B34" s="14">
        <v>46.7</v>
      </c>
      <c r="C34" s="142">
        <v>91050</v>
      </c>
      <c r="D34" s="66">
        <f t="shared" si="0"/>
        <v>4252035</v>
      </c>
      <c r="E34" s="136">
        <v>92050</v>
      </c>
      <c r="F34" s="66">
        <f t="shared" si="1"/>
        <v>4298735</v>
      </c>
      <c r="G34" s="15" t="s">
        <v>6</v>
      </c>
      <c r="I34" s="33"/>
    </row>
    <row r="35" spans="1:9" ht="15.75" thickBot="1">
      <c r="A35" s="16" t="s">
        <v>86</v>
      </c>
      <c r="B35" s="17">
        <v>57.1</v>
      </c>
      <c r="C35" s="100">
        <v>82203</v>
      </c>
      <c r="D35" s="67">
        <f t="shared" si="0"/>
        <v>4693791.3</v>
      </c>
      <c r="E35" s="137">
        <v>83203</v>
      </c>
      <c r="F35" s="67">
        <f t="shared" si="1"/>
        <v>4750891.3</v>
      </c>
      <c r="G35" s="18" t="s">
        <v>6</v>
      </c>
      <c r="I35" s="33"/>
    </row>
    <row r="36" spans="1:9">
      <c r="A36" s="28"/>
      <c r="B36" s="29"/>
      <c r="C36" s="30"/>
      <c r="D36" s="31"/>
      <c r="E36" s="32"/>
      <c r="F36" s="31"/>
      <c r="G36" s="28"/>
      <c r="I36" s="33"/>
    </row>
    <row r="37" spans="1:9" ht="19.5" thickBot="1">
      <c r="A37" s="103" t="s">
        <v>138</v>
      </c>
      <c r="B37" s="1"/>
      <c r="C37" s="1"/>
      <c r="D37" s="1"/>
      <c r="E37" s="4"/>
      <c r="F37" s="1"/>
      <c r="G37" s="4"/>
    </row>
    <row r="38" spans="1:9" ht="45">
      <c r="A38" s="5" t="s">
        <v>19</v>
      </c>
      <c r="B38" s="6" t="s">
        <v>69</v>
      </c>
      <c r="C38" s="7" t="s">
        <v>70</v>
      </c>
      <c r="D38" s="8" t="s">
        <v>71</v>
      </c>
      <c r="E38" s="7" t="s">
        <v>72</v>
      </c>
      <c r="F38" s="7" t="s">
        <v>71</v>
      </c>
      <c r="G38" s="9" t="s">
        <v>73</v>
      </c>
    </row>
    <row r="39" spans="1:9">
      <c r="A39" s="10" t="s">
        <v>74</v>
      </c>
      <c r="B39" s="11">
        <v>20.67</v>
      </c>
      <c r="C39" s="65">
        <f>D39/B39</f>
        <v>110722.49999999997</v>
      </c>
      <c r="D39" s="65">
        <v>2288634.0749999997</v>
      </c>
      <c r="E39" s="66"/>
      <c r="F39" s="66"/>
      <c r="G39" s="12" t="s">
        <v>6</v>
      </c>
      <c r="I39" s="33"/>
    </row>
    <row r="40" spans="1:9" ht="15.75" thickBot="1">
      <c r="A40" s="75" t="s">
        <v>87</v>
      </c>
      <c r="B40" s="76">
        <v>52.97</v>
      </c>
      <c r="C40" s="77">
        <f>D40/B40</f>
        <v>78092.850000000006</v>
      </c>
      <c r="D40" s="77">
        <v>4136578.2645</v>
      </c>
      <c r="E40" s="67"/>
      <c r="F40" s="67"/>
      <c r="G40" s="78" t="s">
        <v>6</v>
      </c>
      <c r="I40" s="33"/>
    </row>
    <row r="41" spans="1:9">
      <c r="A41" s="79" t="s">
        <v>88</v>
      </c>
      <c r="B41" s="20">
        <v>38.25</v>
      </c>
      <c r="C41" s="69">
        <f>D41/B41</f>
        <v>92672.5</v>
      </c>
      <c r="D41" s="69">
        <v>3544723.125</v>
      </c>
      <c r="E41" s="98"/>
      <c r="F41" s="98"/>
      <c r="G41" s="71" t="s">
        <v>6</v>
      </c>
      <c r="I41" s="33"/>
    </row>
    <row r="42" spans="1:9" ht="15.75" thickBot="1">
      <c r="A42" s="75" t="s">
        <v>88</v>
      </c>
      <c r="B42" s="76">
        <v>40.89</v>
      </c>
      <c r="C42" s="77">
        <f>D42/B42</f>
        <v>89347.5</v>
      </c>
      <c r="D42" s="77">
        <v>3653419.2749999999</v>
      </c>
      <c r="E42" s="67"/>
      <c r="F42" s="67"/>
      <c r="G42" s="80" t="s">
        <v>6</v>
      </c>
      <c r="I42" s="33"/>
    </row>
    <row r="43" spans="1:9">
      <c r="A43" s="22" t="s">
        <v>75</v>
      </c>
      <c r="B43" s="23">
        <v>38.25</v>
      </c>
      <c r="C43" s="99">
        <f>D43/B43</f>
        <v>92672.5</v>
      </c>
      <c r="D43" s="68">
        <v>3544723.125</v>
      </c>
      <c r="E43" s="134">
        <f>F43/B43</f>
        <v>93622.5</v>
      </c>
      <c r="F43" s="68">
        <v>3581060.625</v>
      </c>
      <c r="G43" s="25" t="s">
        <v>28</v>
      </c>
    </row>
    <row r="44" spans="1:9">
      <c r="A44" s="13" t="s">
        <v>76</v>
      </c>
      <c r="B44" s="14">
        <v>43.2</v>
      </c>
      <c r="C44" s="142">
        <f t="shared" ref="C44:C71" si="2">D44/B44</f>
        <v>87447.5</v>
      </c>
      <c r="D44" s="66">
        <v>3777732.0000000005</v>
      </c>
      <c r="E44" s="136">
        <f t="shared" ref="E44:E71" si="3">F44/B44</f>
        <v>88397.5</v>
      </c>
      <c r="F44" s="66">
        <v>3818772.0000000005</v>
      </c>
      <c r="G44" s="15" t="s">
        <v>28</v>
      </c>
    </row>
    <row r="45" spans="1:9">
      <c r="A45" s="13" t="s">
        <v>76</v>
      </c>
      <c r="B45" s="14">
        <v>45.32</v>
      </c>
      <c r="C45" s="142">
        <f t="shared" si="2"/>
        <v>86497.5</v>
      </c>
      <c r="D45" s="66">
        <v>3920066.6999999997</v>
      </c>
      <c r="E45" s="136">
        <f t="shared" si="3"/>
        <v>87447.5</v>
      </c>
      <c r="F45" s="66">
        <v>3963120.6999999997</v>
      </c>
      <c r="G45" s="15" t="s">
        <v>28</v>
      </c>
    </row>
    <row r="46" spans="1:9">
      <c r="A46" s="13" t="s">
        <v>76</v>
      </c>
      <c r="B46" s="14">
        <v>48.45</v>
      </c>
      <c r="C46" s="142">
        <f t="shared" si="2"/>
        <v>83446.100000000006</v>
      </c>
      <c r="D46" s="66">
        <v>4042963.5450000004</v>
      </c>
      <c r="E46" s="136">
        <f t="shared" si="3"/>
        <v>84396.1</v>
      </c>
      <c r="F46" s="66">
        <v>4088991.0450000004</v>
      </c>
      <c r="G46" s="15" t="s">
        <v>28</v>
      </c>
    </row>
    <row r="47" spans="1:9">
      <c r="A47" s="16" t="s">
        <v>76</v>
      </c>
      <c r="B47" s="17">
        <v>55.52</v>
      </c>
      <c r="C47" s="100">
        <f t="shared" si="2"/>
        <v>78092.850000000006</v>
      </c>
      <c r="D47" s="67">
        <v>4335715.0320000006</v>
      </c>
      <c r="E47" s="137">
        <f t="shared" si="3"/>
        <v>79042.850000000006</v>
      </c>
      <c r="F47" s="67">
        <v>4388459.0320000006</v>
      </c>
      <c r="G47" s="18" t="s">
        <v>28</v>
      </c>
    </row>
    <row r="48" spans="1:9">
      <c r="A48" s="19" t="s">
        <v>77</v>
      </c>
      <c r="B48" s="20">
        <v>18.95</v>
      </c>
      <c r="C48" s="69">
        <f t="shared" si="2"/>
        <v>113572.5</v>
      </c>
      <c r="D48" s="65">
        <v>2152198.875</v>
      </c>
      <c r="E48" s="69">
        <f t="shared" si="3"/>
        <v>114522.5</v>
      </c>
      <c r="F48" s="69">
        <v>2170201.375</v>
      </c>
      <c r="G48" s="71" t="s">
        <v>28</v>
      </c>
    </row>
    <row r="49" spans="1:9">
      <c r="A49" s="10" t="s">
        <v>77</v>
      </c>
      <c r="B49" s="11">
        <v>20.67</v>
      </c>
      <c r="C49" s="65">
        <f t="shared" si="2"/>
        <v>110722.49999999997</v>
      </c>
      <c r="D49" s="65">
        <v>2288634.0749999997</v>
      </c>
      <c r="E49" s="65">
        <f t="shared" si="3"/>
        <v>111672.49999999997</v>
      </c>
      <c r="F49" s="65">
        <v>2308270.5749999997</v>
      </c>
      <c r="G49" s="70" t="s">
        <v>28</v>
      </c>
    </row>
    <row r="50" spans="1:9">
      <c r="A50" s="22" t="s">
        <v>78</v>
      </c>
      <c r="B50" s="23">
        <v>34.630000000000003</v>
      </c>
      <c r="C50" s="99">
        <f t="shared" si="2"/>
        <v>96191.3</v>
      </c>
      <c r="D50" s="66">
        <v>3331104.7190000005</v>
      </c>
      <c r="E50" s="134">
        <f t="shared" si="3"/>
        <v>97141.3</v>
      </c>
      <c r="F50" s="66">
        <v>3364003.2190000005</v>
      </c>
      <c r="G50" s="72" t="s">
        <v>28</v>
      </c>
    </row>
    <row r="51" spans="1:9">
      <c r="A51" s="13" t="s">
        <v>79</v>
      </c>
      <c r="B51" s="14">
        <v>38.25</v>
      </c>
      <c r="C51" s="142">
        <f t="shared" si="2"/>
        <v>92672.5</v>
      </c>
      <c r="D51" s="66">
        <v>3544723.125</v>
      </c>
      <c r="E51" s="136">
        <f t="shared" si="3"/>
        <v>93622.5</v>
      </c>
      <c r="F51" s="66">
        <v>3581060.625</v>
      </c>
      <c r="G51" s="72" t="s">
        <v>28</v>
      </c>
    </row>
    <row r="52" spans="1:9">
      <c r="A52" s="24" t="s">
        <v>78</v>
      </c>
      <c r="B52" s="14">
        <v>39</v>
      </c>
      <c r="C52" s="142">
        <f t="shared" si="2"/>
        <v>92457.799999999988</v>
      </c>
      <c r="D52" s="66">
        <v>3605854.1999999997</v>
      </c>
      <c r="E52" s="142">
        <f t="shared" si="3"/>
        <v>93407.799999999988</v>
      </c>
      <c r="F52" s="66">
        <v>3642904.1999999997</v>
      </c>
      <c r="G52" s="72" t="s">
        <v>28</v>
      </c>
    </row>
    <row r="53" spans="1:9">
      <c r="A53" s="22" t="s">
        <v>80</v>
      </c>
      <c r="B53" s="23">
        <v>40.89</v>
      </c>
      <c r="C53" s="99">
        <f t="shared" si="2"/>
        <v>89347.5</v>
      </c>
      <c r="D53" s="68">
        <v>3653419.2749999999</v>
      </c>
      <c r="E53" s="134">
        <f t="shared" si="3"/>
        <v>90297.5</v>
      </c>
      <c r="F53" s="68">
        <v>3692264.7749999999</v>
      </c>
      <c r="G53" s="73" t="s">
        <v>28</v>
      </c>
    </row>
    <row r="54" spans="1:9">
      <c r="A54" s="13" t="s">
        <v>80</v>
      </c>
      <c r="B54" s="14">
        <v>43.2</v>
      </c>
      <c r="C54" s="142">
        <f t="shared" si="2"/>
        <v>87447.5</v>
      </c>
      <c r="D54" s="66">
        <v>3777732.0000000005</v>
      </c>
      <c r="E54" s="136">
        <f t="shared" si="3"/>
        <v>88397.5</v>
      </c>
      <c r="F54" s="66">
        <v>3818772.0000000005</v>
      </c>
      <c r="G54" s="72" t="s">
        <v>28</v>
      </c>
    </row>
    <row r="55" spans="1:9">
      <c r="A55" s="13" t="s">
        <v>80</v>
      </c>
      <c r="B55" s="14">
        <v>45.32</v>
      </c>
      <c r="C55" s="142">
        <f t="shared" si="2"/>
        <v>86497.5</v>
      </c>
      <c r="D55" s="66">
        <v>3920066.6999999997</v>
      </c>
      <c r="E55" s="136">
        <f t="shared" si="3"/>
        <v>87447.5</v>
      </c>
      <c r="F55" s="66">
        <v>3963120.6999999997</v>
      </c>
      <c r="G55" s="72" t="s">
        <v>28</v>
      </c>
    </row>
    <row r="56" spans="1:9">
      <c r="A56" s="13" t="s">
        <v>80</v>
      </c>
      <c r="B56" s="14">
        <v>48.45</v>
      </c>
      <c r="C56" s="142">
        <f t="shared" si="2"/>
        <v>83446.100000000006</v>
      </c>
      <c r="D56" s="66">
        <v>4042963.5450000004</v>
      </c>
      <c r="E56" s="136">
        <f t="shared" si="3"/>
        <v>84396.1</v>
      </c>
      <c r="F56" s="66">
        <v>4088991.0450000004</v>
      </c>
      <c r="G56" s="72" t="s">
        <v>28</v>
      </c>
    </row>
    <row r="57" spans="1:9">
      <c r="A57" s="16" t="s">
        <v>80</v>
      </c>
      <c r="B57" s="17">
        <v>55.52</v>
      </c>
      <c r="C57" s="100">
        <f t="shared" si="2"/>
        <v>78092.850000000006</v>
      </c>
      <c r="D57" s="67">
        <v>4335715.0320000006</v>
      </c>
      <c r="E57" s="137">
        <f t="shared" si="3"/>
        <v>79042.850000000006</v>
      </c>
      <c r="F57" s="67">
        <v>4388459.0320000006</v>
      </c>
      <c r="G57" s="74" t="s">
        <v>28</v>
      </c>
    </row>
    <row r="58" spans="1:9">
      <c r="A58" s="19" t="s">
        <v>81</v>
      </c>
      <c r="B58" s="20">
        <v>17</v>
      </c>
      <c r="C58" s="69">
        <f t="shared" ref="C58:C64" si="4">D58/B58</f>
        <v>119842.5</v>
      </c>
      <c r="D58" s="69">
        <v>2037322.5</v>
      </c>
      <c r="E58" s="69">
        <f t="shared" ref="E58:E64" si="5">F58/B58</f>
        <v>120792.5</v>
      </c>
      <c r="F58" s="69">
        <v>2053472.5</v>
      </c>
      <c r="G58" s="71" t="s">
        <v>28</v>
      </c>
      <c r="I58" s="33"/>
    </row>
    <row r="59" spans="1:9">
      <c r="A59" s="26" t="s">
        <v>81</v>
      </c>
      <c r="B59" s="11">
        <v>17.3</v>
      </c>
      <c r="C59" s="65">
        <f t="shared" si="4"/>
        <v>119842.5</v>
      </c>
      <c r="D59" s="65">
        <v>2073275.25</v>
      </c>
      <c r="E59" s="65">
        <f t="shared" si="5"/>
        <v>120792.5</v>
      </c>
      <c r="F59" s="65">
        <v>2089710.25</v>
      </c>
      <c r="G59" s="70" t="s">
        <v>28</v>
      </c>
      <c r="I59" s="33"/>
    </row>
    <row r="60" spans="1:9">
      <c r="A60" s="27" t="s">
        <v>81</v>
      </c>
      <c r="B60" s="11">
        <v>20</v>
      </c>
      <c r="C60" s="65">
        <f t="shared" si="4"/>
        <v>115092.5</v>
      </c>
      <c r="D60" s="65">
        <v>2301850</v>
      </c>
      <c r="E60" s="65">
        <f t="shared" si="5"/>
        <v>116042.5</v>
      </c>
      <c r="F60" s="65">
        <v>2320850</v>
      </c>
      <c r="G60" s="70" t="s">
        <v>28</v>
      </c>
      <c r="I60" s="33"/>
    </row>
    <row r="61" spans="1:9">
      <c r="A61" s="26" t="s">
        <v>81</v>
      </c>
      <c r="B61" s="11">
        <v>20.3</v>
      </c>
      <c r="C61" s="65">
        <f t="shared" si="4"/>
        <v>115092.5</v>
      </c>
      <c r="D61" s="65">
        <v>2336377.75</v>
      </c>
      <c r="E61" s="65">
        <f t="shared" si="5"/>
        <v>116042.5</v>
      </c>
      <c r="F61" s="65">
        <v>2355662.75</v>
      </c>
      <c r="G61" s="70" t="s">
        <v>28</v>
      </c>
      <c r="I61" s="33"/>
    </row>
    <row r="62" spans="1:9">
      <c r="A62" s="13" t="s">
        <v>82</v>
      </c>
      <c r="B62" s="14">
        <v>42.1</v>
      </c>
      <c r="C62" s="142">
        <f t="shared" si="4"/>
        <v>88397.5</v>
      </c>
      <c r="D62" s="66">
        <v>3721534.75</v>
      </c>
      <c r="E62" s="136">
        <f t="shared" si="5"/>
        <v>89347.5</v>
      </c>
      <c r="F62" s="66">
        <v>3761529.75</v>
      </c>
      <c r="G62" s="72" t="s">
        <v>28</v>
      </c>
      <c r="I62" s="33"/>
    </row>
    <row r="63" spans="1:9">
      <c r="A63" s="22" t="s">
        <v>83</v>
      </c>
      <c r="B63" s="14">
        <v>46.7</v>
      </c>
      <c r="C63" s="142">
        <f t="shared" si="4"/>
        <v>87447.5</v>
      </c>
      <c r="D63" s="66">
        <v>4083798.25</v>
      </c>
      <c r="E63" s="136">
        <f t="shared" si="5"/>
        <v>88397.5</v>
      </c>
      <c r="F63" s="66">
        <v>4128163.25</v>
      </c>
      <c r="G63" s="72" t="s">
        <v>28</v>
      </c>
      <c r="I63" s="33"/>
    </row>
    <row r="64" spans="1:9">
      <c r="A64" s="16" t="s">
        <v>83</v>
      </c>
      <c r="B64" s="17">
        <v>57.1</v>
      </c>
      <c r="C64" s="100">
        <f t="shared" si="4"/>
        <v>79042.849999999991</v>
      </c>
      <c r="D64" s="67">
        <v>4513346.7349999994</v>
      </c>
      <c r="E64" s="137">
        <f t="shared" si="5"/>
        <v>79992.849999999991</v>
      </c>
      <c r="F64" s="67">
        <v>4567591.7349999994</v>
      </c>
      <c r="G64" s="74" t="s">
        <v>28</v>
      </c>
      <c r="I64" s="33"/>
    </row>
    <row r="65" spans="1:11">
      <c r="A65" s="19" t="s">
        <v>84</v>
      </c>
      <c r="B65" s="20">
        <v>17</v>
      </c>
      <c r="C65" s="69">
        <f t="shared" si="2"/>
        <v>118892.5</v>
      </c>
      <c r="D65" s="69">
        <v>2021172.5</v>
      </c>
      <c r="E65" s="69">
        <f t="shared" si="3"/>
        <v>119842.5</v>
      </c>
      <c r="F65" s="69">
        <v>2037322.5</v>
      </c>
      <c r="G65" s="21" t="s">
        <v>6</v>
      </c>
    </row>
    <row r="66" spans="1:11">
      <c r="A66" s="26" t="s">
        <v>84</v>
      </c>
      <c r="B66" s="11">
        <v>17.3</v>
      </c>
      <c r="C66" s="65">
        <f t="shared" si="2"/>
        <v>118892.5</v>
      </c>
      <c r="D66" s="65">
        <v>2056840.25</v>
      </c>
      <c r="E66" s="65">
        <f t="shared" si="3"/>
        <v>119842.5</v>
      </c>
      <c r="F66" s="65">
        <v>2073275.25</v>
      </c>
      <c r="G66" s="12" t="s">
        <v>6</v>
      </c>
    </row>
    <row r="67" spans="1:11">
      <c r="A67" s="27" t="s">
        <v>84</v>
      </c>
      <c r="B67" s="11">
        <v>20</v>
      </c>
      <c r="C67" s="65">
        <f t="shared" si="2"/>
        <v>114142.5</v>
      </c>
      <c r="D67" s="65">
        <v>2282850</v>
      </c>
      <c r="E67" s="65">
        <f t="shared" si="3"/>
        <v>115092.5</v>
      </c>
      <c r="F67" s="65">
        <v>2301850</v>
      </c>
      <c r="G67" s="12" t="s">
        <v>6</v>
      </c>
    </row>
    <row r="68" spans="1:11">
      <c r="A68" s="26" t="s">
        <v>84</v>
      </c>
      <c r="B68" s="11">
        <v>20.3</v>
      </c>
      <c r="C68" s="65">
        <f t="shared" si="2"/>
        <v>114142.5</v>
      </c>
      <c r="D68" s="65">
        <v>2317092.75</v>
      </c>
      <c r="E68" s="65">
        <f t="shared" si="3"/>
        <v>115092.5</v>
      </c>
      <c r="F68" s="65">
        <v>2336377.75</v>
      </c>
      <c r="G68" s="12" t="s">
        <v>6</v>
      </c>
    </row>
    <row r="69" spans="1:11">
      <c r="A69" s="13" t="s">
        <v>85</v>
      </c>
      <c r="B69" s="14">
        <v>42.1</v>
      </c>
      <c r="C69" s="142">
        <f t="shared" si="2"/>
        <v>87447.5</v>
      </c>
      <c r="D69" s="66">
        <v>3681539.75</v>
      </c>
      <c r="E69" s="136">
        <f t="shared" si="3"/>
        <v>88397.5</v>
      </c>
      <c r="F69" s="66">
        <v>3721534.75</v>
      </c>
      <c r="G69" s="15" t="s">
        <v>6</v>
      </c>
    </row>
    <row r="70" spans="1:11">
      <c r="A70" s="22" t="s">
        <v>86</v>
      </c>
      <c r="B70" s="14">
        <v>46.7</v>
      </c>
      <c r="C70" s="142">
        <f t="shared" si="2"/>
        <v>86497.5</v>
      </c>
      <c r="D70" s="66">
        <v>4039433.25</v>
      </c>
      <c r="E70" s="136">
        <f t="shared" si="3"/>
        <v>87447.5</v>
      </c>
      <c r="F70" s="66">
        <v>4083798.25</v>
      </c>
      <c r="G70" s="15" t="s">
        <v>6</v>
      </c>
    </row>
    <row r="71" spans="1:11">
      <c r="A71" s="16" t="s">
        <v>86</v>
      </c>
      <c r="B71" s="17">
        <v>57.1</v>
      </c>
      <c r="C71" s="100">
        <f t="shared" si="2"/>
        <v>78092.849999999991</v>
      </c>
      <c r="D71" s="67">
        <v>4459101.7349999994</v>
      </c>
      <c r="E71" s="137">
        <f t="shared" si="3"/>
        <v>79042.849999999991</v>
      </c>
      <c r="F71" s="67">
        <v>4513346.7349999994</v>
      </c>
      <c r="G71" s="18" t="s">
        <v>6</v>
      </c>
    </row>
    <row r="73" spans="1:11" ht="19.5" thickBot="1">
      <c r="A73" s="103" t="s">
        <v>139</v>
      </c>
      <c r="B73" s="1"/>
      <c r="C73" s="1"/>
      <c r="D73" s="1"/>
      <c r="E73" s="4"/>
      <c r="F73" s="4"/>
      <c r="G73" s="4"/>
    </row>
    <row r="74" spans="1:11" ht="45">
      <c r="A74" s="5" t="s">
        <v>19</v>
      </c>
      <c r="B74" s="6" t="s">
        <v>69</v>
      </c>
      <c r="C74" s="7" t="s">
        <v>70</v>
      </c>
      <c r="D74" s="8" t="s">
        <v>71</v>
      </c>
      <c r="E74" s="7" t="s">
        <v>72</v>
      </c>
      <c r="F74" s="7" t="s">
        <v>71</v>
      </c>
      <c r="G74" s="9" t="s">
        <v>73</v>
      </c>
    </row>
    <row r="75" spans="1:11">
      <c r="A75" s="10" t="s">
        <v>74</v>
      </c>
      <c r="B75" s="11">
        <v>20.67</v>
      </c>
      <c r="C75" s="65">
        <f>D75/B75</f>
        <v>128205</v>
      </c>
      <c r="D75" s="65">
        <v>2649997.35</v>
      </c>
      <c r="E75" s="66"/>
      <c r="F75" s="66"/>
      <c r="G75" s="12" t="s">
        <v>6</v>
      </c>
      <c r="K75" s="149"/>
    </row>
    <row r="76" spans="1:11" ht="15.75" thickBot="1">
      <c r="A76" s="75" t="s">
        <v>87</v>
      </c>
      <c r="B76" s="76">
        <v>52.97</v>
      </c>
      <c r="C76" s="77">
        <f t="shared" ref="C76:C107" si="6">D76/B76</f>
        <v>90423.3</v>
      </c>
      <c r="D76" s="77">
        <v>4789722.2010000004</v>
      </c>
      <c r="E76" s="67"/>
      <c r="F76" s="67"/>
      <c r="G76" s="78" t="s">
        <v>6</v>
      </c>
      <c r="K76" s="149"/>
    </row>
    <row r="77" spans="1:11">
      <c r="A77" s="79" t="s">
        <v>88</v>
      </c>
      <c r="B77" s="20">
        <v>38.25</v>
      </c>
      <c r="C77" s="69">
        <f t="shared" si="6"/>
        <v>107305.00000000001</v>
      </c>
      <c r="D77" s="69">
        <v>4104416.2500000005</v>
      </c>
      <c r="E77" s="98"/>
      <c r="F77" s="98"/>
      <c r="G77" s="71" t="s">
        <v>6</v>
      </c>
      <c r="K77" s="149"/>
    </row>
    <row r="78" spans="1:11" ht="15.75" thickBot="1">
      <c r="A78" s="75" t="s">
        <v>88</v>
      </c>
      <c r="B78" s="76">
        <v>40.89</v>
      </c>
      <c r="C78" s="77">
        <f t="shared" si="6"/>
        <v>103455</v>
      </c>
      <c r="D78" s="77">
        <v>4230274.95</v>
      </c>
      <c r="E78" s="67"/>
      <c r="F78" s="67"/>
      <c r="G78" s="80" t="s">
        <v>6</v>
      </c>
      <c r="K78" s="149"/>
    </row>
    <row r="79" spans="1:11">
      <c r="A79" s="22" t="s">
        <v>75</v>
      </c>
      <c r="B79" s="23">
        <v>38.25</v>
      </c>
      <c r="C79" s="99">
        <f t="shared" si="6"/>
        <v>107305.00000000001</v>
      </c>
      <c r="D79" s="68">
        <v>4104416.2500000005</v>
      </c>
      <c r="E79" s="134">
        <f>F79/B79</f>
        <v>108405.00000000001</v>
      </c>
      <c r="F79" s="68">
        <v>4146491.2500000005</v>
      </c>
      <c r="G79" s="25" t="s">
        <v>28</v>
      </c>
      <c r="K79" s="149"/>
    </row>
    <row r="80" spans="1:11">
      <c r="A80" s="13" t="s">
        <v>76</v>
      </c>
      <c r="B80" s="14">
        <v>43.2</v>
      </c>
      <c r="C80" s="142">
        <f t="shared" si="6"/>
        <v>101255.00000000001</v>
      </c>
      <c r="D80" s="66">
        <v>4374216.0000000009</v>
      </c>
      <c r="E80" s="136">
        <f t="shared" ref="E80:E107" si="7">F80/B80</f>
        <v>102355.00000000001</v>
      </c>
      <c r="F80" s="66">
        <v>4421736.0000000009</v>
      </c>
      <c r="G80" s="15" t="s">
        <v>28</v>
      </c>
      <c r="K80" s="149"/>
    </row>
    <row r="81" spans="1:11">
      <c r="A81" s="13" t="s">
        <v>76</v>
      </c>
      <c r="B81" s="14">
        <v>45.32</v>
      </c>
      <c r="C81" s="142">
        <f t="shared" si="6"/>
        <v>100155.00000000001</v>
      </c>
      <c r="D81" s="66">
        <v>4539024.6000000006</v>
      </c>
      <c r="E81" s="136">
        <f t="shared" si="7"/>
        <v>101255.00000000001</v>
      </c>
      <c r="F81" s="66">
        <v>4588876.6000000006</v>
      </c>
      <c r="G81" s="15" t="s">
        <v>28</v>
      </c>
      <c r="K81" s="149"/>
    </row>
    <row r="82" spans="1:11">
      <c r="A82" s="13" t="s">
        <v>76</v>
      </c>
      <c r="B82" s="14">
        <v>48.45</v>
      </c>
      <c r="C82" s="142">
        <f t="shared" si="6"/>
        <v>96621.800000000017</v>
      </c>
      <c r="D82" s="66">
        <v>4681326.2100000009</v>
      </c>
      <c r="E82" s="136">
        <f t="shared" si="7"/>
        <v>97721.800000000017</v>
      </c>
      <c r="F82" s="66">
        <v>4734621.2100000009</v>
      </c>
      <c r="G82" s="15" t="s">
        <v>28</v>
      </c>
      <c r="K82" s="149"/>
    </row>
    <row r="83" spans="1:11" ht="15.75" thickBot="1">
      <c r="A83" s="16" t="s">
        <v>76</v>
      </c>
      <c r="B83" s="17">
        <v>55.52</v>
      </c>
      <c r="C83" s="100">
        <f t="shared" si="6"/>
        <v>90423.300000000017</v>
      </c>
      <c r="D83" s="67">
        <v>5020301.6160000013</v>
      </c>
      <c r="E83" s="137">
        <f t="shared" si="7"/>
        <v>91523.300000000017</v>
      </c>
      <c r="F83" s="67">
        <v>5081373.6160000013</v>
      </c>
      <c r="G83" s="18" t="s">
        <v>28</v>
      </c>
      <c r="K83" s="149"/>
    </row>
    <row r="84" spans="1:11">
      <c r="A84" s="19" t="s">
        <v>77</v>
      </c>
      <c r="B84" s="20">
        <v>18.95</v>
      </c>
      <c r="C84" s="69">
        <f t="shared" si="6"/>
        <v>131505</v>
      </c>
      <c r="D84" s="65">
        <v>2492019.75</v>
      </c>
      <c r="E84" s="69">
        <f t="shared" si="7"/>
        <v>132605</v>
      </c>
      <c r="F84" s="69">
        <v>2512864.75</v>
      </c>
      <c r="G84" s="71" t="s">
        <v>28</v>
      </c>
      <c r="K84" s="149"/>
    </row>
    <row r="85" spans="1:11">
      <c r="A85" s="10" t="s">
        <v>77</v>
      </c>
      <c r="B85" s="11">
        <v>20.67</v>
      </c>
      <c r="C85" s="65">
        <f t="shared" si="6"/>
        <v>128205</v>
      </c>
      <c r="D85" s="65">
        <v>2649997.35</v>
      </c>
      <c r="E85" s="65">
        <f t="shared" si="7"/>
        <v>129305</v>
      </c>
      <c r="F85" s="65">
        <v>2672734.35</v>
      </c>
      <c r="G85" s="70" t="s">
        <v>28</v>
      </c>
      <c r="K85" s="149"/>
    </row>
    <row r="86" spans="1:11">
      <c r="A86" s="22" t="s">
        <v>78</v>
      </c>
      <c r="B86" s="23">
        <v>34.630000000000003</v>
      </c>
      <c r="C86" s="99">
        <f t="shared" si="6"/>
        <v>111379.40000000002</v>
      </c>
      <c r="D86" s="66">
        <v>3857068.6220000009</v>
      </c>
      <c r="E86" s="134">
        <f t="shared" si="7"/>
        <v>112479.40000000002</v>
      </c>
      <c r="F86" s="66">
        <v>3895161.6220000009</v>
      </c>
      <c r="G86" s="72" t="s">
        <v>28</v>
      </c>
      <c r="K86" s="149"/>
    </row>
    <row r="87" spans="1:11">
      <c r="A87" s="13" t="s">
        <v>79</v>
      </c>
      <c r="B87" s="14">
        <v>38.25</v>
      </c>
      <c r="C87" s="142">
        <f t="shared" si="6"/>
        <v>107305.00000000001</v>
      </c>
      <c r="D87" s="66">
        <v>4104416.2500000005</v>
      </c>
      <c r="E87" s="136">
        <f t="shared" si="7"/>
        <v>108405.00000000001</v>
      </c>
      <c r="F87" s="66">
        <v>4146491.2500000005</v>
      </c>
      <c r="G87" s="72" t="s">
        <v>28</v>
      </c>
      <c r="K87" s="149"/>
    </row>
    <row r="88" spans="1:11">
      <c r="A88" s="24" t="s">
        <v>78</v>
      </c>
      <c r="B88" s="14">
        <v>39</v>
      </c>
      <c r="C88" s="142">
        <f t="shared" si="6"/>
        <v>107056.40000000001</v>
      </c>
      <c r="D88" s="66">
        <v>4175199.6000000006</v>
      </c>
      <c r="E88" s="142">
        <f t="shared" si="7"/>
        <v>108156.40000000001</v>
      </c>
      <c r="F88" s="66">
        <v>4218099.6000000006</v>
      </c>
      <c r="G88" s="72" t="s">
        <v>28</v>
      </c>
      <c r="K88" s="149"/>
    </row>
    <row r="89" spans="1:11">
      <c r="A89" s="22" t="s">
        <v>80</v>
      </c>
      <c r="B89" s="23">
        <v>40.89</v>
      </c>
      <c r="C89" s="99">
        <f t="shared" si="6"/>
        <v>103455</v>
      </c>
      <c r="D89" s="68">
        <v>4230274.95</v>
      </c>
      <c r="E89" s="134">
        <f t="shared" si="7"/>
        <v>104555</v>
      </c>
      <c r="F89" s="68">
        <v>4275253.95</v>
      </c>
      <c r="G89" s="73" t="s">
        <v>28</v>
      </c>
      <c r="K89" s="149"/>
    </row>
    <row r="90" spans="1:11">
      <c r="A90" s="13" t="s">
        <v>80</v>
      </c>
      <c r="B90" s="14">
        <v>43.2</v>
      </c>
      <c r="C90" s="142">
        <f t="shared" si="6"/>
        <v>101255.00000000001</v>
      </c>
      <c r="D90" s="66">
        <v>4374216.0000000009</v>
      </c>
      <c r="E90" s="136">
        <f t="shared" si="7"/>
        <v>102355.00000000001</v>
      </c>
      <c r="F90" s="66">
        <v>4421736.0000000009</v>
      </c>
      <c r="G90" s="72" t="s">
        <v>28</v>
      </c>
      <c r="K90" s="149"/>
    </row>
    <row r="91" spans="1:11">
      <c r="A91" s="13" t="s">
        <v>80</v>
      </c>
      <c r="B91" s="14">
        <v>45.32</v>
      </c>
      <c r="C91" s="142">
        <f t="shared" si="6"/>
        <v>100155.00000000001</v>
      </c>
      <c r="D91" s="66">
        <v>4539024.6000000006</v>
      </c>
      <c r="E91" s="136">
        <f t="shared" si="7"/>
        <v>101255.00000000001</v>
      </c>
      <c r="F91" s="66">
        <v>4588876.6000000006</v>
      </c>
      <c r="G91" s="72" t="s">
        <v>28</v>
      </c>
      <c r="K91" s="149"/>
    </row>
    <row r="92" spans="1:11">
      <c r="A92" s="13" t="s">
        <v>80</v>
      </c>
      <c r="B92" s="14">
        <v>48.45</v>
      </c>
      <c r="C92" s="142">
        <f t="shared" si="6"/>
        <v>96621.800000000017</v>
      </c>
      <c r="D92" s="66">
        <v>4681326.2100000009</v>
      </c>
      <c r="E92" s="136">
        <f t="shared" si="7"/>
        <v>97721.800000000017</v>
      </c>
      <c r="F92" s="66">
        <v>4734621.2100000009</v>
      </c>
      <c r="G92" s="72" t="s">
        <v>28</v>
      </c>
      <c r="K92" s="149"/>
    </row>
    <row r="93" spans="1:11" ht="15.75" thickBot="1">
      <c r="A93" s="16" t="s">
        <v>80</v>
      </c>
      <c r="B93" s="17">
        <v>55.52</v>
      </c>
      <c r="C93" s="100">
        <f t="shared" si="6"/>
        <v>90423.300000000017</v>
      </c>
      <c r="D93" s="67">
        <v>5020301.6160000013</v>
      </c>
      <c r="E93" s="137">
        <f t="shared" si="7"/>
        <v>91523.300000000017</v>
      </c>
      <c r="F93" s="67">
        <v>5081373.6160000013</v>
      </c>
      <c r="G93" s="74" t="s">
        <v>28</v>
      </c>
      <c r="K93" s="149"/>
    </row>
    <row r="94" spans="1:11">
      <c r="A94" s="19" t="s">
        <v>81</v>
      </c>
      <c r="B94" s="20">
        <v>17</v>
      </c>
      <c r="C94" s="69">
        <f t="shared" si="6"/>
        <v>138765</v>
      </c>
      <c r="D94" s="69">
        <v>2359005</v>
      </c>
      <c r="E94" s="69">
        <f t="shared" si="7"/>
        <v>139865</v>
      </c>
      <c r="F94" s="69">
        <v>2377705</v>
      </c>
      <c r="G94" s="71" t="s">
        <v>28</v>
      </c>
      <c r="K94" s="149"/>
    </row>
    <row r="95" spans="1:11">
      <c r="A95" s="26" t="s">
        <v>81</v>
      </c>
      <c r="B95" s="11">
        <v>17.3</v>
      </c>
      <c r="C95" s="65">
        <f t="shared" si="6"/>
        <v>138765</v>
      </c>
      <c r="D95" s="65">
        <v>2400634.5</v>
      </c>
      <c r="E95" s="65">
        <f t="shared" si="7"/>
        <v>139865</v>
      </c>
      <c r="F95" s="65">
        <v>2419664.5</v>
      </c>
      <c r="G95" s="70" t="s">
        <v>28</v>
      </c>
      <c r="K95" s="149"/>
    </row>
    <row r="96" spans="1:11">
      <c r="A96" s="27" t="s">
        <v>81</v>
      </c>
      <c r="B96" s="11">
        <v>20</v>
      </c>
      <c r="C96" s="65">
        <f t="shared" si="6"/>
        <v>133265</v>
      </c>
      <c r="D96" s="65">
        <v>2665300</v>
      </c>
      <c r="E96" s="65">
        <f t="shared" si="7"/>
        <v>134365</v>
      </c>
      <c r="F96" s="65">
        <v>2687300</v>
      </c>
      <c r="G96" s="70" t="s">
        <v>28</v>
      </c>
      <c r="K96" s="149"/>
    </row>
    <row r="97" spans="1:11">
      <c r="A97" s="26" t="s">
        <v>81</v>
      </c>
      <c r="B97" s="11">
        <v>20.3</v>
      </c>
      <c r="C97" s="65">
        <f t="shared" si="6"/>
        <v>133265</v>
      </c>
      <c r="D97" s="65">
        <v>2705279.5</v>
      </c>
      <c r="E97" s="65">
        <f t="shared" si="7"/>
        <v>134365</v>
      </c>
      <c r="F97" s="65">
        <v>2727609.5</v>
      </c>
      <c r="G97" s="70" t="s">
        <v>28</v>
      </c>
      <c r="K97" s="149"/>
    </row>
    <row r="98" spans="1:11">
      <c r="A98" s="13" t="s">
        <v>82</v>
      </c>
      <c r="B98" s="14">
        <v>42.1</v>
      </c>
      <c r="C98" s="142">
        <f t="shared" si="6"/>
        <v>102355</v>
      </c>
      <c r="D98" s="66">
        <v>4309145.5</v>
      </c>
      <c r="E98" s="136">
        <f t="shared" si="7"/>
        <v>103455</v>
      </c>
      <c r="F98" s="66">
        <v>4355455.5</v>
      </c>
      <c r="G98" s="72" t="s">
        <v>28</v>
      </c>
      <c r="K98" s="149"/>
    </row>
    <row r="99" spans="1:11">
      <c r="A99" s="22" t="s">
        <v>83</v>
      </c>
      <c r="B99" s="14">
        <v>46.7</v>
      </c>
      <c r="C99" s="142">
        <f t="shared" si="6"/>
        <v>101255</v>
      </c>
      <c r="D99" s="66">
        <v>4728608.5</v>
      </c>
      <c r="E99" s="136">
        <f t="shared" si="7"/>
        <v>102355</v>
      </c>
      <c r="F99" s="66">
        <v>4779978.5</v>
      </c>
      <c r="G99" s="72" t="s">
        <v>28</v>
      </c>
      <c r="K99" s="149"/>
    </row>
    <row r="100" spans="1:11" ht="15.75" thickBot="1">
      <c r="A100" s="16" t="s">
        <v>83</v>
      </c>
      <c r="B100" s="17">
        <v>57.1</v>
      </c>
      <c r="C100" s="100">
        <f t="shared" si="6"/>
        <v>91523.3</v>
      </c>
      <c r="D100" s="67">
        <v>5225980.4300000006</v>
      </c>
      <c r="E100" s="137">
        <f t="shared" si="7"/>
        <v>92623.3</v>
      </c>
      <c r="F100" s="67">
        <v>5288790.4300000006</v>
      </c>
      <c r="G100" s="74" t="s">
        <v>28</v>
      </c>
      <c r="K100" s="149"/>
    </row>
    <row r="101" spans="1:11">
      <c r="A101" s="19" t="s">
        <v>84</v>
      </c>
      <c r="B101" s="20">
        <v>17</v>
      </c>
      <c r="C101" s="69">
        <f t="shared" si="6"/>
        <v>137665</v>
      </c>
      <c r="D101" s="69">
        <v>2340305</v>
      </c>
      <c r="E101" s="69">
        <f t="shared" si="7"/>
        <v>138765</v>
      </c>
      <c r="F101" s="69">
        <v>2359005</v>
      </c>
      <c r="G101" s="21" t="s">
        <v>6</v>
      </c>
      <c r="K101" s="149"/>
    </row>
    <row r="102" spans="1:11">
      <c r="A102" s="26" t="s">
        <v>84</v>
      </c>
      <c r="B102" s="11">
        <v>17.3</v>
      </c>
      <c r="C102" s="65">
        <f t="shared" si="6"/>
        <v>137665</v>
      </c>
      <c r="D102" s="65">
        <v>2381604.5</v>
      </c>
      <c r="E102" s="65">
        <f t="shared" si="7"/>
        <v>138765</v>
      </c>
      <c r="F102" s="65">
        <v>2400634.5</v>
      </c>
      <c r="G102" s="12" t="s">
        <v>6</v>
      </c>
      <c r="K102" s="149"/>
    </row>
    <row r="103" spans="1:11">
      <c r="A103" s="27" t="s">
        <v>84</v>
      </c>
      <c r="B103" s="11">
        <v>20</v>
      </c>
      <c r="C103" s="65">
        <f t="shared" si="6"/>
        <v>132165</v>
      </c>
      <c r="D103" s="65">
        <v>2643300</v>
      </c>
      <c r="E103" s="65">
        <f t="shared" si="7"/>
        <v>133265</v>
      </c>
      <c r="F103" s="65">
        <v>2665300</v>
      </c>
      <c r="G103" s="12" t="s">
        <v>6</v>
      </c>
      <c r="K103" s="149"/>
    </row>
    <row r="104" spans="1:11">
      <c r="A104" s="26" t="s">
        <v>84</v>
      </c>
      <c r="B104" s="11">
        <v>20.3</v>
      </c>
      <c r="C104" s="65">
        <f t="shared" si="6"/>
        <v>132165</v>
      </c>
      <c r="D104" s="65">
        <v>2682949.5</v>
      </c>
      <c r="E104" s="65">
        <f t="shared" si="7"/>
        <v>133265</v>
      </c>
      <c r="F104" s="65">
        <v>2705279.5</v>
      </c>
      <c r="G104" s="12" t="s">
        <v>6</v>
      </c>
      <c r="K104" s="149"/>
    </row>
    <row r="105" spans="1:11">
      <c r="A105" s="13" t="s">
        <v>85</v>
      </c>
      <c r="B105" s="14">
        <v>42.1</v>
      </c>
      <c r="C105" s="142">
        <f t="shared" si="6"/>
        <v>101255</v>
      </c>
      <c r="D105" s="66">
        <v>4262835.5</v>
      </c>
      <c r="E105" s="136">
        <f t="shared" si="7"/>
        <v>102355</v>
      </c>
      <c r="F105" s="66">
        <v>4309145.5</v>
      </c>
      <c r="G105" s="15" t="s">
        <v>6</v>
      </c>
      <c r="K105" s="149"/>
    </row>
    <row r="106" spans="1:11">
      <c r="A106" s="22" t="s">
        <v>86</v>
      </c>
      <c r="B106" s="14">
        <v>46.7</v>
      </c>
      <c r="C106" s="142">
        <f t="shared" si="6"/>
        <v>100155</v>
      </c>
      <c r="D106" s="66">
        <v>4677238.5</v>
      </c>
      <c r="E106" s="136">
        <f t="shared" si="7"/>
        <v>101255</v>
      </c>
      <c r="F106" s="66">
        <v>4728608.5</v>
      </c>
      <c r="G106" s="15" t="s">
        <v>6</v>
      </c>
      <c r="K106" s="149"/>
    </row>
    <row r="107" spans="1:11" ht="15.75" thickBot="1">
      <c r="A107" s="16" t="s">
        <v>86</v>
      </c>
      <c r="B107" s="17">
        <v>57.1</v>
      </c>
      <c r="C107" s="100">
        <f t="shared" si="6"/>
        <v>90423.3</v>
      </c>
      <c r="D107" s="67">
        <v>5163170.4300000006</v>
      </c>
      <c r="E107" s="137">
        <f t="shared" si="7"/>
        <v>91523.3</v>
      </c>
      <c r="F107" s="67">
        <v>5225980.4300000006</v>
      </c>
      <c r="G107" s="18" t="s">
        <v>6</v>
      </c>
      <c r="K107" s="149"/>
    </row>
    <row r="109" spans="1:11" ht="19.5" thickBot="1">
      <c r="A109" s="103" t="s">
        <v>145</v>
      </c>
      <c r="B109" s="1"/>
      <c r="C109" s="1"/>
      <c r="D109" s="1"/>
      <c r="E109" s="4"/>
      <c r="F109" s="4"/>
      <c r="G109" s="4"/>
      <c r="H109" s="4"/>
      <c r="I109" s="4"/>
      <c r="J109" s="4"/>
      <c r="K109" s="1"/>
    </row>
    <row r="110" spans="1:11" ht="45">
      <c r="A110" s="5" t="s">
        <v>19</v>
      </c>
      <c r="B110" s="6" t="s">
        <v>69</v>
      </c>
      <c r="C110" s="7" t="s">
        <v>70</v>
      </c>
      <c r="D110" s="8" t="s">
        <v>71</v>
      </c>
      <c r="E110" s="7" t="s">
        <v>72</v>
      </c>
      <c r="F110" s="7" t="s">
        <v>71</v>
      </c>
      <c r="G110" s="9" t="s">
        <v>73</v>
      </c>
      <c r="H110" s="2"/>
      <c r="I110" s="2"/>
      <c r="J110" s="2"/>
      <c r="K110" s="2"/>
    </row>
    <row r="111" spans="1:11">
      <c r="A111" s="10" t="s">
        <v>74</v>
      </c>
      <c r="B111" s="11">
        <v>20.67</v>
      </c>
      <c r="C111" s="65">
        <f>D111/B111</f>
        <v>129370.5</v>
      </c>
      <c r="D111" s="65">
        <v>2674088.2350000003</v>
      </c>
      <c r="E111" s="66"/>
      <c r="F111" s="66"/>
      <c r="G111" s="12" t="s">
        <v>6</v>
      </c>
    </row>
    <row r="112" spans="1:11" ht="15.75" thickBot="1">
      <c r="A112" s="75" t="s">
        <v>87</v>
      </c>
      <c r="B112" s="76">
        <v>52.97</v>
      </c>
      <c r="C112" s="77">
        <f t="shared" ref="C112:C143" si="8">D112/B112</f>
        <v>91245.330000000016</v>
      </c>
      <c r="D112" s="77">
        <v>4833265.1301000006</v>
      </c>
      <c r="E112" s="67"/>
      <c r="F112" s="67"/>
      <c r="G112" s="78" t="s">
        <v>6</v>
      </c>
    </row>
    <row r="113" spans="1:11">
      <c r="A113" s="79" t="s">
        <v>88</v>
      </c>
      <c r="B113" s="20">
        <v>38.25</v>
      </c>
      <c r="C113" s="69">
        <f t="shared" si="8"/>
        <v>108280.50000000001</v>
      </c>
      <c r="D113" s="69">
        <v>4141729.1250000005</v>
      </c>
      <c r="E113" s="98"/>
      <c r="F113" s="98"/>
      <c r="G113" s="71" t="s">
        <v>6</v>
      </c>
      <c r="I113" s="33"/>
    </row>
    <row r="114" spans="1:11" ht="15.75" thickBot="1">
      <c r="A114" s="75" t="s">
        <v>88</v>
      </c>
      <c r="B114" s="76">
        <v>40.89</v>
      </c>
      <c r="C114" s="77">
        <f t="shared" si="8"/>
        <v>104395.5</v>
      </c>
      <c r="D114" s="77">
        <v>4268731.9950000001</v>
      </c>
      <c r="E114" s="67"/>
      <c r="F114" s="67"/>
      <c r="G114" s="80" t="s">
        <v>6</v>
      </c>
      <c r="I114" s="33"/>
    </row>
    <row r="115" spans="1:11">
      <c r="A115" s="22" t="s">
        <v>75</v>
      </c>
      <c r="B115" s="23">
        <v>38.25</v>
      </c>
      <c r="C115" s="99">
        <f t="shared" si="8"/>
        <v>108280.50000000001</v>
      </c>
      <c r="D115" s="68">
        <v>4141729.1250000005</v>
      </c>
      <c r="E115" s="134">
        <f>F115/B115</f>
        <v>109390.50000000001</v>
      </c>
      <c r="F115" s="68">
        <v>4184186.6250000005</v>
      </c>
      <c r="G115" s="25" t="s">
        <v>28</v>
      </c>
      <c r="H115" s="2"/>
      <c r="I115" s="33"/>
      <c r="K115" s="2"/>
    </row>
    <row r="116" spans="1:11">
      <c r="A116" s="13" t="s">
        <v>76</v>
      </c>
      <c r="B116" s="14">
        <v>43.2</v>
      </c>
      <c r="C116" s="142">
        <f t="shared" si="8"/>
        <v>102175.5</v>
      </c>
      <c r="D116" s="66">
        <v>4413981.6000000006</v>
      </c>
      <c r="E116" s="136">
        <f t="shared" ref="E116:E143" si="9">F116/B116</f>
        <v>103285.5</v>
      </c>
      <c r="F116" s="66">
        <v>4461933.6000000006</v>
      </c>
      <c r="G116" s="15" t="s">
        <v>28</v>
      </c>
      <c r="H116" s="2"/>
      <c r="I116" s="33"/>
      <c r="K116" s="2"/>
    </row>
    <row r="117" spans="1:11">
      <c r="A117" s="13" t="s">
        <v>76</v>
      </c>
      <c r="B117" s="14">
        <v>45.32</v>
      </c>
      <c r="C117" s="142">
        <f t="shared" si="8"/>
        <v>101065.5</v>
      </c>
      <c r="D117" s="66">
        <v>4580288.46</v>
      </c>
      <c r="E117" s="136">
        <f t="shared" si="9"/>
        <v>102175.5</v>
      </c>
      <c r="F117" s="66">
        <v>4630593.66</v>
      </c>
      <c r="G117" s="15" t="s">
        <v>28</v>
      </c>
      <c r="H117" s="2"/>
      <c r="I117" s="33"/>
      <c r="K117" s="2"/>
    </row>
    <row r="118" spans="1:11">
      <c r="A118" s="13" t="s">
        <v>76</v>
      </c>
      <c r="B118" s="14">
        <v>48.45</v>
      </c>
      <c r="C118" s="142">
        <f t="shared" si="8"/>
        <v>97500.180000000008</v>
      </c>
      <c r="D118" s="66">
        <v>4723883.7210000008</v>
      </c>
      <c r="E118" s="136">
        <f t="shared" si="9"/>
        <v>98610.180000000008</v>
      </c>
      <c r="F118" s="66">
        <v>4777663.2210000008</v>
      </c>
      <c r="G118" s="15" t="s">
        <v>28</v>
      </c>
      <c r="H118" s="2"/>
      <c r="I118" s="33"/>
      <c r="K118" s="2"/>
    </row>
    <row r="119" spans="1:11" ht="15.75" thickBot="1">
      <c r="A119" s="16" t="s">
        <v>76</v>
      </c>
      <c r="B119" s="17">
        <v>55.52</v>
      </c>
      <c r="C119" s="100">
        <f t="shared" si="8"/>
        <v>91245.33</v>
      </c>
      <c r="D119" s="67">
        <v>5065940.7216000007</v>
      </c>
      <c r="E119" s="137">
        <f t="shared" si="9"/>
        <v>92355.330000000016</v>
      </c>
      <c r="F119" s="67">
        <v>5127567.9216000009</v>
      </c>
      <c r="G119" s="18" t="s">
        <v>28</v>
      </c>
      <c r="H119" s="2"/>
      <c r="I119" s="33"/>
      <c r="K119" s="2"/>
    </row>
    <row r="120" spans="1:11">
      <c r="A120" s="19" t="s">
        <v>77</v>
      </c>
      <c r="B120" s="20">
        <v>18.95</v>
      </c>
      <c r="C120" s="69">
        <f t="shared" si="8"/>
        <v>132700.5</v>
      </c>
      <c r="D120" s="65">
        <v>2514674.4750000001</v>
      </c>
      <c r="E120" s="69">
        <f t="shared" si="9"/>
        <v>133810.5</v>
      </c>
      <c r="F120" s="69">
        <v>2535708.9750000001</v>
      </c>
      <c r="G120" s="71" t="s">
        <v>28</v>
      </c>
      <c r="I120" s="33"/>
    </row>
    <row r="121" spans="1:11">
      <c r="A121" s="10" t="s">
        <v>77</v>
      </c>
      <c r="B121" s="11">
        <v>20.67</v>
      </c>
      <c r="C121" s="65">
        <f t="shared" si="8"/>
        <v>129370.5</v>
      </c>
      <c r="D121" s="65">
        <v>2674088.2350000003</v>
      </c>
      <c r="E121" s="65">
        <f t="shared" si="9"/>
        <v>130480.49999999999</v>
      </c>
      <c r="F121" s="65">
        <v>2697031.9350000001</v>
      </c>
      <c r="G121" s="70" t="s">
        <v>28</v>
      </c>
      <c r="I121" s="33"/>
    </row>
    <row r="122" spans="1:11">
      <c r="A122" s="22" t="s">
        <v>78</v>
      </c>
      <c r="B122" s="23">
        <v>34.630000000000003</v>
      </c>
      <c r="C122" s="99">
        <f t="shared" si="8"/>
        <v>112391.94000000002</v>
      </c>
      <c r="D122" s="66">
        <v>3892132.8822000008</v>
      </c>
      <c r="E122" s="134">
        <f t="shared" si="9"/>
        <v>113501.94000000002</v>
      </c>
      <c r="F122" s="66">
        <v>3930572.1822000011</v>
      </c>
      <c r="G122" s="72" t="s">
        <v>28</v>
      </c>
      <c r="I122" s="33"/>
    </row>
    <row r="123" spans="1:11">
      <c r="A123" s="13" t="s">
        <v>79</v>
      </c>
      <c r="B123" s="14">
        <v>38.25</v>
      </c>
      <c r="C123" s="142">
        <f t="shared" si="8"/>
        <v>108280.50000000001</v>
      </c>
      <c r="D123" s="66">
        <v>4141729.1250000005</v>
      </c>
      <c r="E123" s="136">
        <f t="shared" si="9"/>
        <v>109390.50000000001</v>
      </c>
      <c r="F123" s="66">
        <v>4184186.6250000005</v>
      </c>
      <c r="G123" s="72" t="s">
        <v>28</v>
      </c>
      <c r="I123" s="33"/>
    </row>
    <row r="124" spans="1:11">
      <c r="A124" s="24" t="s">
        <v>78</v>
      </c>
      <c r="B124" s="14">
        <v>39</v>
      </c>
      <c r="C124" s="142">
        <f t="shared" si="8"/>
        <v>108029.64</v>
      </c>
      <c r="D124" s="66">
        <v>4213155.96</v>
      </c>
      <c r="E124" s="142">
        <f t="shared" si="9"/>
        <v>109139.64</v>
      </c>
      <c r="F124" s="66">
        <v>4256445.96</v>
      </c>
      <c r="G124" s="72" t="s">
        <v>28</v>
      </c>
      <c r="I124" s="33"/>
    </row>
    <row r="125" spans="1:11">
      <c r="A125" s="22" t="s">
        <v>80</v>
      </c>
      <c r="B125" s="23">
        <v>40.89</v>
      </c>
      <c r="C125" s="99">
        <f t="shared" si="8"/>
        <v>104395.5</v>
      </c>
      <c r="D125" s="68">
        <v>4268731.9950000001</v>
      </c>
      <c r="E125" s="134">
        <f t="shared" si="9"/>
        <v>105505.50000000001</v>
      </c>
      <c r="F125" s="68">
        <v>4314119.8950000005</v>
      </c>
      <c r="G125" s="73" t="s">
        <v>28</v>
      </c>
      <c r="I125" s="33"/>
    </row>
    <row r="126" spans="1:11">
      <c r="A126" s="13" t="s">
        <v>80</v>
      </c>
      <c r="B126" s="14">
        <v>43.2</v>
      </c>
      <c r="C126" s="142">
        <f t="shared" si="8"/>
        <v>102175.5</v>
      </c>
      <c r="D126" s="66">
        <v>4413981.6000000006</v>
      </c>
      <c r="E126" s="136">
        <f t="shared" si="9"/>
        <v>103285.5</v>
      </c>
      <c r="F126" s="66">
        <v>4461933.6000000006</v>
      </c>
      <c r="G126" s="72" t="s">
        <v>28</v>
      </c>
      <c r="I126" s="33"/>
    </row>
    <row r="127" spans="1:11">
      <c r="A127" s="13" t="s">
        <v>80</v>
      </c>
      <c r="B127" s="14">
        <v>45.32</v>
      </c>
      <c r="C127" s="142">
        <f t="shared" si="8"/>
        <v>101065.5</v>
      </c>
      <c r="D127" s="66">
        <v>4580288.46</v>
      </c>
      <c r="E127" s="136">
        <f t="shared" si="9"/>
        <v>102175.5</v>
      </c>
      <c r="F127" s="66">
        <v>4630593.66</v>
      </c>
      <c r="G127" s="72" t="s">
        <v>28</v>
      </c>
      <c r="I127" s="33"/>
    </row>
    <row r="128" spans="1:11">
      <c r="A128" s="13" t="s">
        <v>80</v>
      </c>
      <c r="B128" s="14">
        <v>48.45</v>
      </c>
      <c r="C128" s="142">
        <f t="shared" si="8"/>
        <v>97500.180000000008</v>
      </c>
      <c r="D128" s="66">
        <v>4723883.7210000008</v>
      </c>
      <c r="E128" s="136">
        <f t="shared" si="9"/>
        <v>98610.180000000008</v>
      </c>
      <c r="F128" s="66">
        <v>4777663.2210000008</v>
      </c>
      <c r="G128" s="72" t="s">
        <v>28</v>
      </c>
      <c r="I128" s="33"/>
    </row>
    <row r="129" spans="1:9" ht="15.75" thickBot="1">
      <c r="A129" s="16" t="s">
        <v>80</v>
      </c>
      <c r="B129" s="17">
        <v>55.52</v>
      </c>
      <c r="C129" s="100">
        <f t="shared" si="8"/>
        <v>91245.33</v>
      </c>
      <c r="D129" s="67">
        <v>5065940.7216000007</v>
      </c>
      <c r="E129" s="137">
        <f t="shared" si="9"/>
        <v>92355.330000000016</v>
      </c>
      <c r="F129" s="67">
        <v>5127567.9216000009</v>
      </c>
      <c r="G129" s="74" t="s">
        <v>28</v>
      </c>
      <c r="I129" s="33"/>
    </row>
    <row r="130" spans="1:9">
      <c r="A130" s="19" t="s">
        <v>81</v>
      </c>
      <c r="B130" s="20">
        <v>17</v>
      </c>
      <c r="C130" s="69">
        <f t="shared" si="8"/>
        <v>140026.5</v>
      </c>
      <c r="D130" s="69">
        <v>2380450.5</v>
      </c>
      <c r="E130" s="69">
        <f t="shared" si="9"/>
        <v>141136.5</v>
      </c>
      <c r="F130" s="69">
        <v>2399320.5</v>
      </c>
      <c r="G130" s="71" t="s">
        <v>28</v>
      </c>
      <c r="I130" s="33"/>
    </row>
    <row r="131" spans="1:9">
      <c r="A131" s="26" t="s">
        <v>81</v>
      </c>
      <c r="B131" s="11">
        <v>17.3</v>
      </c>
      <c r="C131" s="65">
        <f t="shared" si="8"/>
        <v>140026.5</v>
      </c>
      <c r="D131" s="65">
        <v>2422458.4500000002</v>
      </c>
      <c r="E131" s="65">
        <f t="shared" si="9"/>
        <v>141136.5</v>
      </c>
      <c r="F131" s="65">
        <v>2441661.4500000002</v>
      </c>
      <c r="G131" s="70" t="s">
        <v>28</v>
      </c>
      <c r="I131" s="33"/>
    </row>
    <row r="132" spans="1:9">
      <c r="A132" s="27" t="s">
        <v>81</v>
      </c>
      <c r="B132" s="11">
        <v>20</v>
      </c>
      <c r="C132" s="65">
        <f t="shared" si="8"/>
        <v>134476.50000000003</v>
      </c>
      <c r="D132" s="65">
        <v>2689530.0000000005</v>
      </c>
      <c r="E132" s="65">
        <f t="shared" si="9"/>
        <v>135586.50000000003</v>
      </c>
      <c r="F132" s="65">
        <v>2711730.0000000005</v>
      </c>
      <c r="G132" s="70" t="s">
        <v>28</v>
      </c>
      <c r="I132" s="33"/>
    </row>
    <row r="133" spans="1:9">
      <c r="A133" s="26" t="s">
        <v>81</v>
      </c>
      <c r="B133" s="11">
        <v>20.3</v>
      </c>
      <c r="C133" s="65">
        <f t="shared" si="8"/>
        <v>134476.5</v>
      </c>
      <c r="D133" s="65">
        <v>2729872.95</v>
      </c>
      <c r="E133" s="65">
        <f t="shared" si="9"/>
        <v>135586.5</v>
      </c>
      <c r="F133" s="65">
        <v>2752405.95</v>
      </c>
      <c r="G133" s="70" t="s">
        <v>28</v>
      </c>
      <c r="I133" s="33"/>
    </row>
    <row r="134" spans="1:9">
      <c r="A134" s="13" t="s">
        <v>82</v>
      </c>
      <c r="B134" s="14">
        <v>42.1</v>
      </c>
      <c r="C134" s="142">
        <f t="shared" si="8"/>
        <v>103285.50000000001</v>
      </c>
      <c r="D134" s="66">
        <v>4348319.5500000007</v>
      </c>
      <c r="E134" s="136">
        <f t="shared" si="9"/>
        <v>104395.50000000001</v>
      </c>
      <c r="F134" s="66">
        <v>4395050.5500000007</v>
      </c>
      <c r="G134" s="72" t="s">
        <v>28</v>
      </c>
      <c r="I134" s="33"/>
    </row>
    <row r="135" spans="1:9">
      <c r="A135" s="22" t="s">
        <v>83</v>
      </c>
      <c r="B135" s="14">
        <v>46.7</v>
      </c>
      <c r="C135" s="142">
        <f t="shared" si="8"/>
        <v>102175.5</v>
      </c>
      <c r="D135" s="66">
        <v>4771595.8500000006</v>
      </c>
      <c r="E135" s="136">
        <f t="shared" si="9"/>
        <v>103285.5</v>
      </c>
      <c r="F135" s="66">
        <v>4823432.8500000006</v>
      </c>
      <c r="G135" s="72" t="s">
        <v>28</v>
      </c>
      <c r="I135" s="33"/>
    </row>
    <row r="136" spans="1:9" ht="15.75" thickBot="1">
      <c r="A136" s="16" t="s">
        <v>83</v>
      </c>
      <c r="B136" s="17">
        <v>57.1</v>
      </c>
      <c r="C136" s="100">
        <f t="shared" si="8"/>
        <v>92355.33</v>
      </c>
      <c r="D136" s="67">
        <v>5273489.3430000003</v>
      </c>
      <c r="E136" s="137">
        <f t="shared" si="9"/>
        <v>93465.33</v>
      </c>
      <c r="F136" s="67">
        <v>5336870.3430000003</v>
      </c>
      <c r="G136" s="74" t="s">
        <v>28</v>
      </c>
      <c r="I136" s="33"/>
    </row>
    <row r="137" spans="1:9">
      <c r="A137" s="19" t="s">
        <v>84</v>
      </c>
      <c r="B137" s="20">
        <v>17</v>
      </c>
      <c r="C137" s="69">
        <f t="shared" si="8"/>
        <v>138916.5</v>
      </c>
      <c r="D137" s="69">
        <v>2361580.5</v>
      </c>
      <c r="E137" s="69">
        <f t="shared" si="9"/>
        <v>140026.5</v>
      </c>
      <c r="F137" s="69">
        <v>2380450.5</v>
      </c>
      <c r="G137" s="21" t="s">
        <v>6</v>
      </c>
      <c r="I137" s="33"/>
    </row>
    <row r="138" spans="1:9">
      <c r="A138" s="26" t="s">
        <v>84</v>
      </c>
      <c r="B138" s="11">
        <v>17.3</v>
      </c>
      <c r="C138" s="65">
        <f t="shared" si="8"/>
        <v>138916.5</v>
      </c>
      <c r="D138" s="65">
        <v>2403255.4500000002</v>
      </c>
      <c r="E138" s="65">
        <f t="shared" si="9"/>
        <v>140026.5</v>
      </c>
      <c r="F138" s="65">
        <v>2422458.4500000002</v>
      </c>
      <c r="G138" s="12" t="s">
        <v>6</v>
      </c>
      <c r="I138" s="33"/>
    </row>
    <row r="139" spans="1:9">
      <c r="A139" s="27" t="s">
        <v>84</v>
      </c>
      <c r="B139" s="11">
        <v>20</v>
      </c>
      <c r="C139" s="65">
        <f t="shared" si="8"/>
        <v>133366.50000000003</v>
      </c>
      <c r="D139" s="65">
        <v>2667330.0000000005</v>
      </c>
      <c r="E139" s="65">
        <f t="shared" si="9"/>
        <v>134476.50000000003</v>
      </c>
      <c r="F139" s="65">
        <v>2689530.0000000005</v>
      </c>
      <c r="G139" s="12" t="s">
        <v>6</v>
      </c>
      <c r="I139" s="33"/>
    </row>
    <row r="140" spans="1:9">
      <c r="A140" s="26" t="s">
        <v>84</v>
      </c>
      <c r="B140" s="11">
        <v>20.3</v>
      </c>
      <c r="C140" s="65">
        <f t="shared" si="8"/>
        <v>133366.5</v>
      </c>
      <c r="D140" s="65">
        <v>2707339.95</v>
      </c>
      <c r="E140" s="65">
        <f t="shared" si="9"/>
        <v>134476.5</v>
      </c>
      <c r="F140" s="65">
        <v>2729872.95</v>
      </c>
      <c r="G140" s="12" t="s">
        <v>6</v>
      </c>
      <c r="I140" s="33"/>
    </row>
    <row r="141" spans="1:9">
      <c r="A141" s="13" t="s">
        <v>85</v>
      </c>
      <c r="B141" s="14">
        <v>42.1</v>
      </c>
      <c r="C141" s="142">
        <f t="shared" si="8"/>
        <v>102175.50000000001</v>
      </c>
      <c r="D141" s="66">
        <v>4301588.5500000007</v>
      </c>
      <c r="E141" s="136">
        <f t="shared" si="9"/>
        <v>103285.50000000001</v>
      </c>
      <c r="F141" s="66">
        <v>4348319.5500000007</v>
      </c>
      <c r="G141" s="15" t="s">
        <v>6</v>
      </c>
      <c r="I141" s="33"/>
    </row>
    <row r="142" spans="1:9">
      <c r="A142" s="22" t="s">
        <v>86</v>
      </c>
      <c r="B142" s="14">
        <v>46.7</v>
      </c>
      <c r="C142" s="142">
        <f t="shared" si="8"/>
        <v>101065.5</v>
      </c>
      <c r="D142" s="66">
        <v>4719758.8500000006</v>
      </c>
      <c r="E142" s="136">
        <f t="shared" si="9"/>
        <v>102175.5</v>
      </c>
      <c r="F142" s="66">
        <v>4771595.8500000006</v>
      </c>
      <c r="G142" s="15" t="s">
        <v>6</v>
      </c>
      <c r="I142" s="33"/>
    </row>
    <row r="143" spans="1:9" ht="15.75" thickBot="1">
      <c r="A143" s="16" t="s">
        <v>86</v>
      </c>
      <c r="B143" s="17">
        <v>57.1</v>
      </c>
      <c r="C143" s="100">
        <f t="shared" si="8"/>
        <v>91245.33</v>
      </c>
      <c r="D143" s="67">
        <v>5210108.3430000003</v>
      </c>
      <c r="E143" s="137">
        <f t="shared" si="9"/>
        <v>92355.33</v>
      </c>
      <c r="F143" s="67">
        <v>5273489.3430000003</v>
      </c>
      <c r="G143" s="18" t="s">
        <v>6</v>
      </c>
      <c r="I143" s="33"/>
    </row>
    <row r="145" spans="1:11" ht="19.5" thickBot="1">
      <c r="A145" s="103" t="s">
        <v>146</v>
      </c>
      <c r="B145" s="1"/>
      <c r="C145" s="1"/>
      <c r="D145" s="1"/>
      <c r="E145" s="4"/>
      <c r="F145" s="4"/>
      <c r="G145" s="4"/>
      <c r="H145" s="4"/>
      <c r="I145" s="4"/>
      <c r="J145" s="4"/>
      <c r="K145" s="1"/>
    </row>
    <row r="146" spans="1:11" ht="45">
      <c r="A146" s="5" t="s">
        <v>19</v>
      </c>
      <c r="B146" s="6" t="s">
        <v>69</v>
      </c>
      <c r="C146" s="7" t="s">
        <v>70</v>
      </c>
      <c r="D146" s="8" t="s">
        <v>71</v>
      </c>
      <c r="E146" s="7" t="s">
        <v>72</v>
      </c>
      <c r="F146" s="7" t="s">
        <v>71</v>
      </c>
      <c r="G146" s="9" t="s">
        <v>73</v>
      </c>
      <c r="H146" s="2"/>
      <c r="I146" s="2"/>
      <c r="J146" s="2"/>
      <c r="K146" s="2"/>
    </row>
    <row r="147" spans="1:11">
      <c r="A147" s="10" t="s">
        <v>74</v>
      </c>
      <c r="B147" s="11">
        <v>20.67</v>
      </c>
      <c r="C147" s="65">
        <f>D147/B147</f>
        <v>125874</v>
      </c>
      <c r="D147" s="65">
        <v>2601815.58</v>
      </c>
      <c r="E147" s="66"/>
      <c r="F147" s="66"/>
      <c r="G147" s="12" t="s">
        <v>6</v>
      </c>
    </row>
    <row r="148" spans="1:11" ht="15.75" thickBot="1">
      <c r="A148" s="75" t="s">
        <v>87</v>
      </c>
      <c r="B148" s="76">
        <v>52.97</v>
      </c>
      <c r="C148" s="77">
        <f t="shared" ref="C148:C179" si="10">D148/B148</f>
        <v>88779.24000000002</v>
      </c>
      <c r="D148" s="77">
        <v>4702636.3428000007</v>
      </c>
      <c r="E148" s="67"/>
      <c r="F148" s="67"/>
      <c r="G148" s="78" t="s">
        <v>6</v>
      </c>
    </row>
    <row r="149" spans="1:11">
      <c r="A149" s="79" t="s">
        <v>88</v>
      </c>
      <c r="B149" s="20">
        <v>38.25</v>
      </c>
      <c r="C149" s="69">
        <f t="shared" si="10"/>
        <v>105354.00000000001</v>
      </c>
      <c r="D149" s="69">
        <v>4029790.5000000005</v>
      </c>
      <c r="E149" s="98"/>
      <c r="F149" s="98"/>
      <c r="G149" s="71" t="s">
        <v>6</v>
      </c>
      <c r="I149" s="33"/>
    </row>
    <row r="150" spans="1:11" ht="15.75" thickBot="1">
      <c r="A150" s="75" t="s">
        <v>88</v>
      </c>
      <c r="B150" s="76">
        <v>40.89</v>
      </c>
      <c r="C150" s="77">
        <f t="shared" si="10"/>
        <v>101574</v>
      </c>
      <c r="D150" s="77">
        <v>4153360.8600000003</v>
      </c>
      <c r="E150" s="67"/>
      <c r="F150" s="67"/>
      <c r="G150" s="80" t="s">
        <v>6</v>
      </c>
      <c r="I150" s="33"/>
    </row>
    <row r="151" spans="1:11">
      <c r="A151" s="22" t="s">
        <v>75</v>
      </c>
      <c r="B151" s="23">
        <v>38.25</v>
      </c>
      <c r="C151" s="99">
        <f t="shared" si="10"/>
        <v>105354.00000000001</v>
      </c>
      <c r="D151" s="68">
        <v>4029790.5000000005</v>
      </c>
      <c r="E151" s="134">
        <f>F151/B151</f>
        <v>106434.00000000001</v>
      </c>
      <c r="F151" s="68">
        <v>4071100.5000000005</v>
      </c>
      <c r="G151" s="25" t="s">
        <v>28</v>
      </c>
      <c r="H151" s="2"/>
      <c r="I151" s="33"/>
      <c r="K151" s="2"/>
    </row>
    <row r="152" spans="1:11">
      <c r="A152" s="13" t="s">
        <v>76</v>
      </c>
      <c r="B152" s="14">
        <v>43.2</v>
      </c>
      <c r="C152" s="142">
        <f t="shared" si="10"/>
        <v>99414.000000000015</v>
      </c>
      <c r="D152" s="66">
        <v>4294684.8000000007</v>
      </c>
      <c r="E152" s="136">
        <f t="shared" ref="E152:E179" si="11">F152/B152</f>
        <v>100494.00000000001</v>
      </c>
      <c r="F152" s="66">
        <v>4341340.8000000007</v>
      </c>
      <c r="G152" s="15" t="s">
        <v>28</v>
      </c>
      <c r="H152" s="2"/>
      <c r="I152" s="33"/>
      <c r="K152" s="2"/>
    </row>
    <row r="153" spans="1:11">
      <c r="A153" s="13" t="s">
        <v>76</v>
      </c>
      <c r="B153" s="14">
        <v>45.32</v>
      </c>
      <c r="C153" s="142">
        <f t="shared" si="10"/>
        <v>98334</v>
      </c>
      <c r="D153" s="66">
        <v>4456496.88</v>
      </c>
      <c r="E153" s="136">
        <f t="shared" si="11"/>
        <v>99414.000000000015</v>
      </c>
      <c r="F153" s="66">
        <v>4505442.4800000004</v>
      </c>
      <c r="G153" s="15" t="s">
        <v>28</v>
      </c>
      <c r="H153" s="2"/>
      <c r="I153" s="33"/>
      <c r="K153" s="2"/>
    </row>
    <row r="154" spans="1:11">
      <c r="A154" s="13" t="s">
        <v>76</v>
      </c>
      <c r="B154" s="14">
        <v>48.45</v>
      </c>
      <c r="C154" s="142">
        <f t="shared" si="10"/>
        <v>94865.040000000008</v>
      </c>
      <c r="D154" s="66">
        <v>4596211.188000001</v>
      </c>
      <c r="E154" s="136">
        <f t="shared" si="11"/>
        <v>95945.040000000008</v>
      </c>
      <c r="F154" s="66">
        <v>4648537.188000001</v>
      </c>
      <c r="G154" s="15" t="s">
        <v>28</v>
      </c>
      <c r="H154" s="2"/>
      <c r="I154" s="33"/>
      <c r="K154" s="2"/>
    </row>
    <row r="155" spans="1:11" ht="15.75" thickBot="1">
      <c r="A155" s="16" t="s">
        <v>76</v>
      </c>
      <c r="B155" s="17">
        <v>55.52</v>
      </c>
      <c r="C155" s="100">
        <f t="shared" si="10"/>
        <v>88779.24</v>
      </c>
      <c r="D155" s="67">
        <v>4929023.4048000006</v>
      </c>
      <c r="E155" s="137">
        <f t="shared" si="11"/>
        <v>89859.24000000002</v>
      </c>
      <c r="F155" s="67">
        <v>4988985.0048000012</v>
      </c>
      <c r="G155" s="18" t="s">
        <v>28</v>
      </c>
      <c r="H155" s="2"/>
      <c r="I155" s="33"/>
      <c r="K155" s="2"/>
    </row>
    <row r="156" spans="1:11">
      <c r="A156" s="19" t="s">
        <v>77</v>
      </c>
      <c r="B156" s="20">
        <v>18.95</v>
      </c>
      <c r="C156" s="69">
        <f t="shared" si="10"/>
        <v>129114.00000000001</v>
      </c>
      <c r="D156" s="65">
        <v>2446710.3000000003</v>
      </c>
      <c r="E156" s="69">
        <f t="shared" si="11"/>
        <v>130194.00000000001</v>
      </c>
      <c r="F156" s="69">
        <v>2467176.3000000003</v>
      </c>
      <c r="G156" s="71" t="s">
        <v>28</v>
      </c>
      <c r="I156" s="33"/>
    </row>
    <row r="157" spans="1:11">
      <c r="A157" s="10" t="s">
        <v>77</v>
      </c>
      <c r="B157" s="11">
        <v>20.67</v>
      </c>
      <c r="C157" s="65">
        <f t="shared" si="10"/>
        <v>125874</v>
      </c>
      <c r="D157" s="65">
        <v>2601815.58</v>
      </c>
      <c r="E157" s="65">
        <f t="shared" si="11"/>
        <v>126954</v>
      </c>
      <c r="F157" s="65">
        <v>2624139.1800000002</v>
      </c>
      <c r="G157" s="70" t="s">
        <v>28</v>
      </c>
      <c r="I157" s="33"/>
    </row>
    <row r="158" spans="1:11">
      <c r="A158" s="22" t="s">
        <v>78</v>
      </c>
      <c r="B158" s="23">
        <v>34.630000000000003</v>
      </c>
      <c r="C158" s="99">
        <f t="shared" si="10"/>
        <v>109354.32</v>
      </c>
      <c r="D158" s="66">
        <v>3786940.1016000006</v>
      </c>
      <c r="E158" s="134">
        <f t="shared" si="11"/>
        <v>110434.32000000002</v>
      </c>
      <c r="F158" s="66">
        <v>3824340.501600001</v>
      </c>
      <c r="G158" s="72" t="s">
        <v>28</v>
      </c>
      <c r="I158" s="33"/>
    </row>
    <row r="159" spans="1:11">
      <c r="A159" s="13" t="s">
        <v>79</v>
      </c>
      <c r="B159" s="14">
        <v>38.25</v>
      </c>
      <c r="C159" s="142">
        <f t="shared" si="10"/>
        <v>105354.00000000001</v>
      </c>
      <c r="D159" s="66">
        <v>4029790.5000000005</v>
      </c>
      <c r="E159" s="136">
        <f t="shared" si="11"/>
        <v>106434.00000000001</v>
      </c>
      <c r="F159" s="66">
        <v>4071100.5000000005</v>
      </c>
      <c r="G159" s="72" t="s">
        <v>28</v>
      </c>
      <c r="I159" s="33"/>
    </row>
    <row r="160" spans="1:11">
      <c r="A160" s="24" t="s">
        <v>78</v>
      </c>
      <c r="B160" s="14">
        <v>39</v>
      </c>
      <c r="C160" s="142">
        <f t="shared" si="10"/>
        <v>105109.92000000001</v>
      </c>
      <c r="D160" s="66">
        <v>4099286.8800000004</v>
      </c>
      <c r="E160" s="142">
        <f t="shared" si="11"/>
        <v>106189.92000000001</v>
      </c>
      <c r="F160" s="66">
        <v>4141406.8800000004</v>
      </c>
      <c r="G160" s="72" t="s">
        <v>28</v>
      </c>
      <c r="I160" s="33"/>
    </row>
    <row r="161" spans="1:9">
      <c r="A161" s="22" t="s">
        <v>80</v>
      </c>
      <c r="B161" s="23">
        <v>40.89</v>
      </c>
      <c r="C161" s="99">
        <f t="shared" si="10"/>
        <v>101574</v>
      </c>
      <c r="D161" s="68">
        <v>4153360.8600000003</v>
      </c>
      <c r="E161" s="134">
        <f t="shared" si="11"/>
        <v>102654.00000000001</v>
      </c>
      <c r="F161" s="68">
        <v>4197522.0600000005</v>
      </c>
      <c r="G161" s="73" t="s">
        <v>28</v>
      </c>
      <c r="I161" s="33"/>
    </row>
    <row r="162" spans="1:9">
      <c r="A162" s="13" t="s">
        <v>80</v>
      </c>
      <c r="B162" s="14">
        <v>43.2</v>
      </c>
      <c r="C162" s="142">
        <f t="shared" si="10"/>
        <v>99414.000000000015</v>
      </c>
      <c r="D162" s="66">
        <v>4294684.8000000007</v>
      </c>
      <c r="E162" s="136">
        <f t="shared" si="11"/>
        <v>100494.00000000001</v>
      </c>
      <c r="F162" s="66">
        <v>4341340.8000000007</v>
      </c>
      <c r="G162" s="72" t="s">
        <v>28</v>
      </c>
      <c r="I162" s="33"/>
    </row>
    <row r="163" spans="1:9">
      <c r="A163" s="13" t="s">
        <v>80</v>
      </c>
      <c r="B163" s="14">
        <v>45.32</v>
      </c>
      <c r="C163" s="142">
        <f t="shared" si="10"/>
        <v>98334</v>
      </c>
      <c r="D163" s="66">
        <v>4456496.88</v>
      </c>
      <c r="E163" s="136">
        <f t="shared" si="11"/>
        <v>99414.000000000015</v>
      </c>
      <c r="F163" s="66">
        <v>4505442.4800000004</v>
      </c>
      <c r="G163" s="72" t="s">
        <v>28</v>
      </c>
      <c r="I163" s="33"/>
    </row>
    <row r="164" spans="1:9">
      <c r="A164" s="13" t="s">
        <v>80</v>
      </c>
      <c r="B164" s="14">
        <v>48.45</v>
      </c>
      <c r="C164" s="142">
        <f t="shared" si="10"/>
        <v>94865.040000000008</v>
      </c>
      <c r="D164" s="66">
        <v>4596211.188000001</v>
      </c>
      <c r="E164" s="136">
        <f t="shared" si="11"/>
        <v>95945.040000000008</v>
      </c>
      <c r="F164" s="66">
        <v>4648537.188000001</v>
      </c>
      <c r="G164" s="72" t="s">
        <v>28</v>
      </c>
      <c r="I164" s="33"/>
    </row>
    <row r="165" spans="1:9" ht="15.75" thickBot="1">
      <c r="A165" s="16" t="s">
        <v>80</v>
      </c>
      <c r="B165" s="17">
        <v>55.52</v>
      </c>
      <c r="C165" s="100">
        <f t="shared" si="10"/>
        <v>88779.24</v>
      </c>
      <c r="D165" s="67">
        <v>4929023.4048000006</v>
      </c>
      <c r="E165" s="137">
        <f t="shared" si="11"/>
        <v>89859.24000000002</v>
      </c>
      <c r="F165" s="67">
        <v>4988985.0048000012</v>
      </c>
      <c r="G165" s="74" t="s">
        <v>28</v>
      </c>
      <c r="I165" s="33"/>
    </row>
    <row r="166" spans="1:9">
      <c r="A166" s="19" t="s">
        <v>81</v>
      </c>
      <c r="B166" s="20">
        <v>17</v>
      </c>
      <c r="C166" s="69">
        <f t="shared" si="10"/>
        <v>136242</v>
      </c>
      <c r="D166" s="69">
        <v>2316114</v>
      </c>
      <c r="E166" s="69">
        <f t="shared" si="11"/>
        <v>137322</v>
      </c>
      <c r="F166" s="69">
        <v>2334474</v>
      </c>
      <c r="G166" s="71" t="s">
        <v>28</v>
      </c>
      <c r="I166" s="33"/>
    </row>
    <row r="167" spans="1:9">
      <c r="A167" s="26" t="s">
        <v>81</v>
      </c>
      <c r="B167" s="11">
        <v>17.3</v>
      </c>
      <c r="C167" s="65">
        <f t="shared" si="10"/>
        <v>136242</v>
      </c>
      <c r="D167" s="65">
        <v>2356986.6</v>
      </c>
      <c r="E167" s="65">
        <f t="shared" si="11"/>
        <v>137322</v>
      </c>
      <c r="F167" s="65">
        <v>2375670.6</v>
      </c>
      <c r="G167" s="70" t="s">
        <v>28</v>
      </c>
      <c r="I167" s="33"/>
    </row>
    <row r="168" spans="1:9">
      <c r="A168" s="27" t="s">
        <v>81</v>
      </c>
      <c r="B168" s="11">
        <v>20</v>
      </c>
      <c r="C168" s="65">
        <f t="shared" si="10"/>
        <v>130842</v>
      </c>
      <c r="D168" s="65">
        <v>2616840</v>
      </c>
      <c r="E168" s="65">
        <f t="shared" si="11"/>
        <v>131922</v>
      </c>
      <c r="F168" s="65">
        <v>2638440</v>
      </c>
      <c r="G168" s="70" t="s">
        <v>28</v>
      </c>
      <c r="I168" s="33"/>
    </row>
    <row r="169" spans="1:9">
      <c r="A169" s="26" t="s">
        <v>81</v>
      </c>
      <c r="B169" s="11">
        <v>20.3</v>
      </c>
      <c r="C169" s="65">
        <f t="shared" si="10"/>
        <v>130842</v>
      </c>
      <c r="D169" s="65">
        <v>2656092.6</v>
      </c>
      <c r="E169" s="65">
        <f t="shared" si="11"/>
        <v>131922</v>
      </c>
      <c r="F169" s="65">
        <v>2678016.6</v>
      </c>
      <c r="G169" s="70" t="s">
        <v>28</v>
      </c>
      <c r="I169" s="33"/>
    </row>
    <row r="170" spans="1:9">
      <c r="A170" s="13" t="s">
        <v>82</v>
      </c>
      <c r="B170" s="14">
        <v>42.1</v>
      </c>
      <c r="C170" s="142">
        <f t="shared" si="10"/>
        <v>100494</v>
      </c>
      <c r="D170" s="66">
        <v>4230797.4000000004</v>
      </c>
      <c r="E170" s="136">
        <f t="shared" si="11"/>
        <v>101574</v>
      </c>
      <c r="F170" s="66">
        <v>4276265.4000000004</v>
      </c>
      <c r="G170" s="72" t="s">
        <v>28</v>
      </c>
      <c r="I170" s="33"/>
    </row>
    <row r="171" spans="1:9">
      <c r="A171" s="22" t="s">
        <v>83</v>
      </c>
      <c r="B171" s="14">
        <v>46.7</v>
      </c>
      <c r="C171" s="142">
        <f t="shared" si="10"/>
        <v>99414.000000000015</v>
      </c>
      <c r="D171" s="66">
        <v>4642633.8000000007</v>
      </c>
      <c r="E171" s="136">
        <f t="shared" si="11"/>
        <v>100494.00000000001</v>
      </c>
      <c r="F171" s="66">
        <v>4693069.8000000007</v>
      </c>
      <c r="G171" s="72" t="s">
        <v>28</v>
      </c>
      <c r="I171" s="33"/>
    </row>
    <row r="172" spans="1:9" ht="15.75" thickBot="1">
      <c r="A172" s="16" t="s">
        <v>83</v>
      </c>
      <c r="B172" s="17">
        <v>57.1</v>
      </c>
      <c r="C172" s="100">
        <f t="shared" si="10"/>
        <v>89859.24</v>
      </c>
      <c r="D172" s="67">
        <v>5130962.6040000003</v>
      </c>
      <c r="E172" s="137">
        <f t="shared" si="11"/>
        <v>90939.24</v>
      </c>
      <c r="F172" s="67">
        <v>5192630.6040000003</v>
      </c>
      <c r="G172" s="74" t="s">
        <v>28</v>
      </c>
      <c r="I172" s="33"/>
    </row>
    <row r="173" spans="1:9">
      <c r="A173" s="19" t="s">
        <v>84</v>
      </c>
      <c r="B173" s="20">
        <v>17</v>
      </c>
      <c r="C173" s="69">
        <f t="shared" si="10"/>
        <v>135162</v>
      </c>
      <c r="D173" s="69">
        <v>2297754</v>
      </c>
      <c r="E173" s="69">
        <f t="shared" si="11"/>
        <v>136242</v>
      </c>
      <c r="F173" s="69">
        <v>2316114</v>
      </c>
      <c r="G173" s="21" t="s">
        <v>6</v>
      </c>
      <c r="I173" s="33"/>
    </row>
    <row r="174" spans="1:9">
      <c r="A174" s="26" t="s">
        <v>84</v>
      </c>
      <c r="B174" s="11">
        <v>17.3</v>
      </c>
      <c r="C174" s="65">
        <f t="shared" si="10"/>
        <v>135162</v>
      </c>
      <c r="D174" s="65">
        <v>2338302.6</v>
      </c>
      <c r="E174" s="65">
        <f t="shared" si="11"/>
        <v>136242</v>
      </c>
      <c r="F174" s="65">
        <v>2356986.6</v>
      </c>
      <c r="G174" s="12" t="s">
        <v>6</v>
      </c>
      <c r="I174" s="33"/>
    </row>
    <row r="175" spans="1:9">
      <c r="A175" s="27" t="s">
        <v>84</v>
      </c>
      <c r="B175" s="11">
        <v>20</v>
      </c>
      <c r="C175" s="65">
        <f t="shared" si="10"/>
        <v>129762</v>
      </c>
      <c r="D175" s="65">
        <v>2595240</v>
      </c>
      <c r="E175" s="65">
        <f t="shared" si="11"/>
        <v>130842</v>
      </c>
      <c r="F175" s="65">
        <v>2616840</v>
      </c>
      <c r="G175" s="12" t="s">
        <v>6</v>
      </c>
      <c r="I175" s="33"/>
    </row>
    <row r="176" spans="1:9">
      <c r="A176" s="26" t="s">
        <v>84</v>
      </c>
      <c r="B176" s="11">
        <v>20.3</v>
      </c>
      <c r="C176" s="65">
        <f t="shared" si="10"/>
        <v>129762</v>
      </c>
      <c r="D176" s="65">
        <v>2634168.6</v>
      </c>
      <c r="E176" s="65">
        <f t="shared" si="11"/>
        <v>130842</v>
      </c>
      <c r="F176" s="65">
        <v>2656092.6</v>
      </c>
      <c r="G176" s="12" t="s">
        <v>6</v>
      </c>
      <c r="I176" s="33"/>
    </row>
    <row r="177" spans="1:9">
      <c r="A177" s="13" t="s">
        <v>85</v>
      </c>
      <c r="B177" s="14">
        <v>42.1</v>
      </c>
      <c r="C177" s="142">
        <f t="shared" si="10"/>
        <v>99414</v>
      </c>
      <c r="D177" s="66">
        <v>4185329.4000000004</v>
      </c>
      <c r="E177" s="136">
        <f t="shared" si="11"/>
        <v>100494</v>
      </c>
      <c r="F177" s="66">
        <v>4230797.4000000004</v>
      </c>
      <c r="G177" s="15" t="s">
        <v>6</v>
      </c>
      <c r="I177" s="33"/>
    </row>
    <row r="178" spans="1:9">
      <c r="A178" s="22" t="s">
        <v>86</v>
      </c>
      <c r="B178" s="14">
        <v>46.7</v>
      </c>
      <c r="C178" s="142">
        <f t="shared" si="10"/>
        <v>98334.000000000015</v>
      </c>
      <c r="D178" s="66">
        <v>4592197.8000000007</v>
      </c>
      <c r="E178" s="136">
        <f t="shared" si="11"/>
        <v>99414.000000000015</v>
      </c>
      <c r="F178" s="66">
        <v>4642633.8000000007</v>
      </c>
      <c r="G178" s="15" t="s">
        <v>6</v>
      </c>
      <c r="I178" s="33"/>
    </row>
    <row r="179" spans="1:9" ht="15.75" thickBot="1">
      <c r="A179" s="16" t="s">
        <v>86</v>
      </c>
      <c r="B179" s="17">
        <v>57.1</v>
      </c>
      <c r="C179" s="100">
        <f t="shared" si="10"/>
        <v>88779.24</v>
      </c>
      <c r="D179" s="67">
        <v>5069294.6040000003</v>
      </c>
      <c r="E179" s="137">
        <f t="shared" si="11"/>
        <v>89859.24</v>
      </c>
      <c r="F179" s="67">
        <v>5130962.6040000003</v>
      </c>
      <c r="G179" s="18" t="s">
        <v>6</v>
      </c>
      <c r="I179" s="33"/>
    </row>
  </sheetData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Предложения</vt:lpstr>
      <vt:lpstr>РАСЧЕТ по Банкам</vt:lpstr>
      <vt:lpstr>Кольцово Акция до 31.03.</vt:lpstr>
      <vt:lpstr>ЖК ВЛ АКЦИЯ до 31.03.</vt:lpstr>
      <vt:lpstr>ЖК ЛМ3 Акция до 31.03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Маркова</cp:lastModifiedBy>
  <cp:lastPrinted>2025-01-31T12:26:24Z</cp:lastPrinted>
  <dcterms:created xsi:type="dcterms:W3CDTF">2019-02-27T13:48:00Z</dcterms:created>
  <dcterms:modified xsi:type="dcterms:W3CDTF">2025-03-24T07:45:36Z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